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1980" yWindow="-120" windowWidth="26940" windowHeight="16440"/>
  </bookViews>
  <sheets>
    <sheet name="п.2" sheetId="11" r:id="rId1"/>
    <sheet name="02-01-01" sheetId="13" r:id="rId2"/>
  </sheets>
  <definedNames>
    <definedName name="_xlnm.Print_Titles" localSheetId="1">'02-01-01'!$44:$44</definedName>
    <definedName name="_xlnm.Print_Titles" localSheetId="0">п.2!$7:$8</definedName>
    <definedName name="_xlnm.Print_Area" localSheetId="0">п.2!$A$1:$G$96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8" i="11"/>
  <c r="G86" l="1"/>
  <c r="F86" s="1"/>
  <c r="G19"/>
  <c r="G24" l="1"/>
  <c r="E27"/>
  <c r="G55"/>
  <c r="G60" s="1"/>
  <c r="G61" s="1"/>
  <c r="G25" l="1"/>
  <c r="G37"/>
  <c r="G43" s="1"/>
  <c r="G44" s="1"/>
  <c r="G46"/>
  <c r="G51" s="1"/>
  <c r="G52" s="1"/>
  <c r="G10"/>
  <c r="G15" s="1"/>
  <c r="G64"/>
  <c r="G27"/>
  <c r="G33" s="1"/>
  <c r="G16" l="1"/>
  <c r="G34" l="1"/>
  <c r="G65" l="1"/>
  <c r="G68" s="1"/>
  <c r="G69" s="1"/>
  <c r="G72" l="1"/>
  <c r="G77" s="1"/>
  <c r="G78" s="1"/>
  <c r="G79" s="1"/>
  <c r="G84" l="1"/>
  <c r="G90" l="1"/>
  <c r="G94" l="1"/>
  <c r="G95" s="1"/>
</calcChain>
</file>

<file path=xl/sharedStrings.xml><?xml version="1.0" encoding="utf-8"?>
<sst xmlns="http://schemas.openxmlformats.org/spreadsheetml/2006/main" count="412" uniqueCount="209">
  <si>
    <t>№ п/п</t>
  </si>
  <si>
    <t>Наименование объекта строительства</t>
  </si>
  <si>
    <t>Обоснование</t>
  </si>
  <si>
    <t>Ед. изм.</t>
  </si>
  <si>
    <t>Кол-во</t>
  </si>
  <si>
    <t>2.1</t>
  </si>
  <si>
    <t>3.1</t>
  </si>
  <si>
    <t>100 м2 территории</t>
  </si>
  <si>
    <t>Налоги</t>
  </si>
  <si>
    <t>НДС</t>
  </si>
  <si>
    <t>%</t>
  </si>
  <si>
    <t>ВСЕГО с НДС</t>
  </si>
  <si>
    <t>1.1</t>
  </si>
  <si>
    <t>4.1</t>
  </si>
  <si>
    <t>Зональный коэффициент (Кпер/зон)</t>
  </si>
  <si>
    <t>Коэффициент на снегоборьбу (Крег2)</t>
  </si>
  <si>
    <t>Регионально-климатический коэффициент (Крег1)</t>
  </si>
  <si>
    <t>ИТОГО</t>
  </si>
  <si>
    <t>РАСЧЕТ ОРИЕНТИРОВОЧНОЙ СТОИМОСТИ СТРОИТЕЛЬСТВА</t>
  </si>
  <si>
    <t>5.1</t>
  </si>
  <si>
    <t>По действующей ставке</t>
  </si>
  <si>
    <t>Стоимость в текущем (прогнозном) уровне цен,                                       тыс. руб</t>
  </si>
  <si>
    <t>Стоимость единицы измерения в уровне цен на 01.01.2023,                 тыс. руб</t>
  </si>
  <si>
    <t>НЦС 81-02-17-2023, Т.Ч., табл.1</t>
  </si>
  <si>
    <t>ВСЕГО стоимость строительства в ценах на 01.01.2023</t>
  </si>
  <si>
    <t>Министерство экономического развития РФ. Основные параметры сценарных условий прогноза социально-экономического развития РФ до 2026 года.</t>
  </si>
  <si>
    <t>Переход в уровень цен на 4 кв. 2024 года</t>
  </si>
  <si>
    <t>ВСЕГО стоимость строительства в ценах на 4 кв. 2024 года</t>
  </si>
  <si>
    <t>1 км</t>
  </si>
  <si>
    <t>НЦС 81-02-12-2023, Т.Ч., табл.2</t>
  </si>
  <si>
    <t>НЦС 81-02-12-2023, Т.Ч., табл.3</t>
  </si>
  <si>
    <t>НЦС 81-02-12-2023, Т.Ч., табл.5</t>
  </si>
  <si>
    <t>Демонтажные работы</t>
  </si>
  <si>
    <t>Расчет ориентировочной (максимальной) стоимости реализации объекта выполнен с применением сборников "Укрупненные нормативы цены строительства. НЦС-81-02-12-2023" в соответствии с "Методикой разработки и применения НЦС, а также порядок их утверждения", утвержденной приказом Министерства строительства и жилищно-коммунального хозяйства Российской Федерации от 29.05.2019 № 314/пр.</t>
  </si>
  <si>
    <t>Подземная прокладка в траншее кабелей с алюминиевыми жилами на напряжение 10 кВ, с бумажной изоляцией в алюминиевой оболочке, с броней из двух стальных лент: с числом жил - 3 и сечением 95 мм2</t>
  </si>
  <si>
    <t>НЦС 81-02-12-2023, Т.Ч., табл.4, п.39.2</t>
  </si>
  <si>
    <t>ИТОГО стоимость прокладки кабельной линии 10 кВ</t>
  </si>
  <si>
    <t>ПРИМЕНИТЕЛЬНО. ДЕМОНТАЖ КАБЕЛЬНОЙ ЛИНИИ 10 кВ. 
Подземная прокладка в траншее кабелей с алюминиевыми жилами на напряжение 10 кВ, с бумажной изоляцией в алюминиевой оболочке, с броней из двух стальных лент: с числом жил - 3 и сечением 95 мм2
(Коэффициент 0,5 на демонтаж.)</t>
  </si>
  <si>
    <t>ИТОГО стоимость демонтажных работ</t>
  </si>
  <si>
    <t>Благоустройство (восстановление газона)</t>
  </si>
  <si>
    <t xml:space="preserve">НЦС 17-01-003-01                   
</t>
  </si>
  <si>
    <t>ПРИМЕНИТЕЛЬНО.
Озеленение внутриквартальных проездов с площадью газонов 30%.</t>
  </si>
  <si>
    <t>Коэффициент перехода от цен базового района к ценам Вологодская область (Кпер)</t>
  </si>
  <si>
    <t>НЦС 81-02-17-2023, Т.Ч., табл.2</t>
  </si>
  <si>
    <t>ИТОГО стоимость благоустройства (восстановление газона)</t>
  </si>
  <si>
    <t>Восстановление дорожного покрытия (проезжая часть)</t>
  </si>
  <si>
    <t>100 м2</t>
  </si>
  <si>
    <t>ПРИМЕНИТЕЛЬНО. 
Велосипедные дорожки с покрытием: из каменных материалов, обработанных вяжущими</t>
  </si>
  <si>
    <t xml:space="preserve">НЦС 08-06-001-02                    </t>
  </si>
  <si>
    <t>НЦС 81-02-08-2023, Т.Ч., табл.9</t>
  </si>
  <si>
    <t>НЦС 81-02-08-2023, Т.Ч., табл.12</t>
  </si>
  <si>
    <t>ИТОГО стоимость восстановления дорожного покрытия (проезжая часть)</t>
  </si>
  <si>
    <t xml:space="preserve">Расчет индекса-дефлятора на основании показателей Минэкономразвития с 01.01.2023 года по 4 кв. 2024 года с учетом срока реализации проекта 3 месяца (Приказ Минстроя № 175-пр от 30.03.2020)                                                                        
Индекс фактической инфляции:
за 01-09.2023 - 1,0538.    
Индексы-дефляторы по строке "Капитальные вложения":     
на 2023 год - 107,0;                                                                                                                                                                                                                                              на 2024 год - 105,3.                  </t>
  </si>
  <si>
    <t>ГНБ</t>
  </si>
  <si>
    <t>100 м</t>
  </si>
  <si>
    <t>Коэффициент перехода от цен базового района к ценам Мурманская область (Кпер)</t>
  </si>
  <si>
    <t>НЦС 81-02-12-2023, Т.Ч., табл.4, п.56.3</t>
  </si>
  <si>
    <t>НЦС 81-02-08-2023, Т.Ч., табл.11, п.56.3</t>
  </si>
  <si>
    <t>НЦС 12-01-007-08</t>
  </si>
  <si>
    <t>НЦС 81-02-12-2023, Т.Ч., п.21</t>
  </si>
  <si>
    <t>При прокладке в одной траншее 3-х кабелей</t>
  </si>
  <si>
    <t>Кабельная линия 6 кВ</t>
  </si>
  <si>
    <t>ИТОГО стоимость прокладки кабельной линии 6 кВ</t>
  </si>
  <si>
    <t>Две вводные кабельные линии 6 кВ</t>
  </si>
  <si>
    <t>Подземная прокладка в траншее 2-х кабелей с алюминиевыми жилами на напряжение 6 кВ, с бумажной изоляцией в алюминиевой оболочке, с броней из двух стальных лент:: с числом жил - 3 и сечением 240 мм2</t>
  </si>
  <si>
    <t>НЦС 12-04-003-10</t>
  </si>
  <si>
    <t>Устройство переходов кабельных линий под автомобильными дорогами, железнодорожными путями методом прокола, плетью из 2 труб с затягиванием в нее 1-го кабеля с алюминиевыми жилами на напряжение 10 кВ, с бумажной изоляцией, в алюминиевой оболочке, с броней из двух стальных лент: с числом жил - 3 и сечением 240 мм2</t>
  </si>
  <si>
    <t>НЦС 12-01-002-08</t>
  </si>
  <si>
    <t>³ Под прочими работами понимаются затраты, учитываемые в соответствии с пунктами 122-128 Методики.</t>
  </si>
  <si>
    <t>² Под прочими затратами понимаются затраты, учитываемые в соответствии с пунктом 184 Методики.</t>
  </si>
  <si>
    <t>¹ Зарегистрирован Министерством юстиции Российской Федерации 10 сентября 2019 г., регистрационный № 55869), с изменениями, внесенными приказом Министерства строительства и жилищно-коммунального хозяйства Российской Федерации от 20 февраля 2021 г. № 79/пр (зарегистрирован Министерством юстиции Российской Федерации 9 августа 2021 г., регистрационный № 64577)</t>
  </si>
  <si>
    <t>[должность, подпись (инициалы, фамилия)]</t>
  </si>
  <si>
    <t/>
  </si>
  <si>
    <t>Проверил:</t>
  </si>
  <si>
    <t>Составил:</t>
  </si>
  <si>
    <t xml:space="preserve">  ВСЕГО по смете</t>
  </si>
  <si>
    <t xml:space="preserve">     Итого сметная прибыль (справочно)</t>
  </si>
  <si>
    <t xml:space="preserve">     Итого накладные расходы (справочно)</t>
  </si>
  <si>
    <t xml:space="preserve">     Итого ФОТ (справочно)</t>
  </si>
  <si>
    <t xml:space="preserve">               сметная прибыль</t>
  </si>
  <si>
    <t xml:space="preserve">               накладные расходы</t>
  </si>
  <si>
    <t xml:space="preserve">               материалы</t>
  </si>
  <si>
    <t xml:space="preserve">                    в том числе оплата труда машинистов (ОТм)</t>
  </si>
  <si>
    <t xml:space="preserve">               эксплуатация машин и механизмов</t>
  </si>
  <si>
    <t xml:space="preserve">               оплата труда</t>
  </si>
  <si>
    <t xml:space="preserve">          в том числе:</t>
  </si>
  <si>
    <t xml:space="preserve">     Монтажные работы</t>
  </si>
  <si>
    <t xml:space="preserve">     Строительные работы</t>
  </si>
  <si>
    <t xml:space="preserve">               Материалы</t>
  </si>
  <si>
    <t xml:space="preserve">                    в том числе оплата труда машинистов (Отм)</t>
  </si>
  <si>
    <t xml:space="preserve">               Эксплуатация машин</t>
  </si>
  <si>
    <t xml:space="preserve">               Оплата труда рабочих</t>
  </si>
  <si>
    <t xml:space="preserve">     Итого прямые затраты (справочно)</t>
  </si>
  <si>
    <t>Итоги по смете:</t>
  </si>
  <si>
    <t>Итого по разделу 2 Вырубка охранной зоны ВЛ</t>
  </si>
  <si>
    <t>Всего по позиции</t>
  </si>
  <si>
    <t>СП Земляные работы, выполняемые по другим видам работ (подготовительным, сопутствующим, укрепительным)</t>
  </si>
  <si>
    <t>Пр/774-001.4</t>
  </si>
  <si>
    <t>НР Земляные работы, выполняемые по другим видам работ (подготовительным, сопутствующим, укрепительным)</t>
  </si>
  <si>
    <t>Пр/812-001.4-1</t>
  </si>
  <si>
    <t>ФОТ</t>
  </si>
  <si>
    <t>Итого по расценке</t>
  </si>
  <si>
    <t>ЗТм</t>
  </si>
  <si>
    <t>чел.-ч</t>
  </si>
  <si>
    <t>в т.ч. ОТм</t>
  </si>
  <si>
    <t>3</t>
  </si>
  <si>
    <t>ЭМ</t>
  </si>
  <si>
    <t>2</t>
  </si>
  <si>
    <t>Срезка кустарника и мелколесья в грунтах естественного залегания кусторезами на тракторе мощностью: 79 кВт (108 л.с.), кустарник и мелколесье густые</t>
  </si>
  <si>
    <t>га</t>
  </si>
  <si>
    <t>ФЕР01-02-112-01</t>
  </si>
  <si>
    <t>4</t>
  </si>
  <si>
    <t>Раздел 2. Вырубка охранной зоны ВЛ</t>
  </si>
  <si>
    <t>Итого по разделу 1 Монтаж учета электроэнергии с интеграцией АСКУЭ</t>
  </si>
  <si>
    <t>(Электротехнические установки на других объектах)</t>
  </si>
  <si>
    <t>компл</t>
  </si>
  <si>
    <t>Цена поставщика</t>
  </si>
  <si>
    <t>ЗТ</t>
  </si>
  <si>
    <t>М</t>
  </si>
  <si>
    <t>ОТ</t>
  </si>
  <si>
    <t>1</t>
  </si>
  <si>
    <t>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</t>
  </si>
  <si>
    <t>Приказ от 04.09.2019 № 507/пр табл.3 п.4</t>
  </si>
  <si>
    <t>Раздел 1. Монтаж учета электроэнергии с интеграцией АСКУЭ</t>
  </si>
  <si>
    <t>всего</t>
  </si>
  <si>
    <t>коэффициенты</t>
  </si>
  <si>
    <t>на единицу</t>
  </si>
  <si>
    <t>всего с учетом коэффициентов</t>
  </si>
  <si>
    <t>Сметная стоимость в текущем уровне цен, руб.</t>
  </si>
  <si>
    <t>Индексы</t>
  </si>
  <si>
    <t>Сметная стоимость в базисном уровне цен (в текущем уровне цен (гр. 8) для ресурсов, отсутствующих в ФРСН), руб.</t>
  </si>
  <si>
    <t>Количество</t>
  </si>
  <si>
    <t>Единица измерения</t>
  </si>
  <si>
    <t>Наименование работ и затрат</t>
  </si>
  <si>
    <t xml:space="preserve">  </t>
  </si>
  <si>
    <t>тыс.руб.</t>
  </si>
  <si>
    <t>(0)</t>
  </si>
  <si>
    <t>прочих затрат</t>
  </si>
  <si>
    <t>чел.час.</t>
  </si>
  <si>
    <t>Нормативные затраты труда машинистов</t>
  </si>
  <si>
    <t>оборудования</t>
  </si>
  <si>
    <t>Нормативные затраты труда рабочих</t>
  </si>
  <si>
    <t>монтажных работ</t>
  </si>
  <si>
    <t>Средства на оплату труда рабочих</t>
  </si>
  <si>
    <t>строительных работ</t>
  </si>
  <si>
    <t>в том числе:</t>
  </si>
  <si>
    <t xml:space="preserve">Сметная стоимость </t>
  </si>
  <si>
    <t xml:space="preserve"> (01.01.2022)</t>
  </si>
  <si>
    <t xml:space="preserve">Составлен(а) в текущем (базисном) уровне цен </t>
  </si>
  <si>
    <t>(проектная и (или) иная техническая документация)</t>
  </si>
  <si>
    <t>Основание</t>
  </si>
  <si>
    <t>методом</t>
  </si>
  <si>
    <t>базисно-индексным</t>
  </si>
  <si>
    <t xml:space="preserve">Составлен </t>
  </si>
  <si>
    <t xml:space="preserve"> (наименование работ и затрат)</t>
  </si>
  <si>
    <t>ЛОКАЛЬНЫЙ СМЕТНЫЙ РАСЧЕТ (СМЕТА) № ЛС-02-01-01</t>
  </si>
  <si>
    <t>(наименование объекта капитального строительства)</t>
  </si>
  <si>
    <t>(наименование стройки)</t>
  </si>
  <si>
    <t xml:space="preserve">Наименование зоны субъекта Российской Федерации </t>
  </si>
  <si>
    <t xml:space="preserve">Наименование субъекта Российской Федерации </t>
  </si>
  <si>
    <t>Реквизиты нормативного правового акта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№ 1452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</si>
  <si>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</si>
  <si>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расчета индексов изменения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</si>
  <si>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Приказ Минстроя России от 18 мая 2022 г. № 378/пр, Приказ Минстроя России от 26 августа 2022 г. № 703/пр, Приказ Минстроя России от 26 октября 2022 г. № 905/пр, Приказ Минстроя России от 27 декабря 2022 г. № 1133/пр, Приказ Минстроя России от 10 февраля 2023 г. № 84/пр, Приказ Минстроя России от 11.05.2023 №335/пр; Приказ Минстроя России от 07.07.2022 № 557/пр; Приказ Минстроя России от 02.09.2021 № 636/пр, Приказ Минстроя России от 26.07.2022 № 611/пр; Приказ Минстроя России от 22.04.2022 № 317/пр; Приказ Минстроя России от 02.08.2023 № 551/пр; Приказ Минстроя России от 14.11.2023 № 817/пр; Приказ Минстроя России от 16.02.2024 № 102/пр</t>
  </si>
  <si>
    <t xml:space="preserve">Реквизиты приказа Минстроя России об утверждении дополнений и изменений к сметным нормативам </t>
  </si>
  <si>
    <t>Приказ Минстроя России от 30.12.2021 № 1046/пр; Приказ Минстроя России от 04.08.2020 № 421/пр; Приказ Минстроя России от 21.12.2020 № 812/пр; Приказ Минстроя России от 11.12.2020 № 774/пр; Приказ Минстроя России от 02.08.2023 № 551/пр; Приказ Минстроя России от 14.11.2023 № 817/пр; Приказ Минстроя России от 16.02.2024 № 102/пр</t>
  </si>
  <si>
    <t xml:space="preserve">Наименование редакции сметных нормативов  </t>
  </si>
  <si>
    <t>ГРАНД-Смета, версия 2023.3</t>
  </si>
  <si>
    <t>Наименование программного продукта</t>
  </si>
  <si>
    <t>"____" ________________ 2024 года</t>
  </si>
  <si>
    <t>УТВЕРЖДАЮ:</t>
  </si>
  <si>
    <t>СОГЛАСОВАНО:</t>
  </si>
  <si>
    <t>Утверждено приказом № 421 от 4 августа 2020 г. Минстроя РФ в редакции приказа № 557 от 7 июля 2022 г.</t>
  </si>
  <si>
    <t>Приложение № 2</t>
  </si>
  <si>
    <t>ЛС-02-01-01</t>
  </si>
  <si>
    <r>
      <t xml:space="preserve">Итого стоимость строительства в ценах на 
4 кв 2023
</t>
    </r>
    <r>
      <rPr>
        <sz val="11"/>
        <rFont val="Times New Roman"/>
        <family val="1"/>
        <charset val="204"/>
      </rPr>
      <t xml:space="preserve">Индексы-дефляторы по строке "Капитальные вложения":     
                                                                                                                                                                                                                                            на 2024 год - 105,3  </t>
    </r>
    <r>
      <rPr>
        <b/>
        <sz val="11"/>
        <rFont val="Times New Roman"/>
        <family val="1"/>
        <charset val="204"/>
      </rPr>
      <t xml:space="preserve">          </t>
    </r>
  </si>
  <si>
    <t>Техническое перевооружение воздушной линии 10 кВ на участке Подборовье-Тургошь</t>
  </si>
  <si>
    <t>Демонтаж ВЛ-10кВ (провод АС-35)</t>
  </si>
  <si>
    <t>НЦС 12-02-002-01</t>
  </si>
  <si>
    <t>Прокладка одноцепных воздушных линий напряжением 10 кВ по железобетонным опорам неизолированными проводами для воздушных линий электропередачи, из стальных оцинкованных проволок 1 группы и алюминиевых проволок: сечением 35/3,2 мм2
(Коэффициент 0,5 на демонтаж.)</t>
  </si>
  <si>
    <t>Коэффициент перехода от цен базового района к ценам Ленинградская область (Кпер)</t>
  </si>
  <si>
    <t xml:space="preserve">Прокладка одноцепных воздушных линий напряжением 6-10 кВ по железобетонным опорам изолированными самонесущими проводами для воздушных линий электропередач с алюминиевыми жилами: с числом токопроводящих жил - 1 и сечением 50 мм2,
</t>
  </si>
  <si>
    <t>НЦС 12-02-004-01</t>
  </si>
  <si>
    <t>Прокладка ВЛ-10кВ (привод СИП-3 3х(1х35)</t>
  </si>
  <si>
    <t>ИТОГО стоимость прокладки ВЛ-10кВ</t>
  </si>
  <si>
    <t>ИТОГО стоимость демонтажа ВЛ-10кВ (провод АС-35)</t>
  </si>
  <si>
    <t>НЦС 81-02-12-2023, Т.Ч., табл.4, п.50</t>
  </si>
  <si>
    <t>Объем=23000/10000</t>
  </si>
  <si>
    <t>Цена=37900/1,2</t>
  </si>
  <si>
    <t>Разъединитель 10кВ</t>
  </si>
  <si>
    <t>СП Линии электропередачи</t>
  </si>
  <si>
    <t>Пр/774-027.0</t>
  </si>
  <si>
    <t>НР Линии электропередачи</t>
  </si>
  <si>
    <t>Пр/812-027.0-1</t>
  </si>
  <si>
    <t>Установка разъединителей: с помощью механизмов</t>
  </si>
  <si>
    <t>ФЕР33-04-030-03</t>
  </si>
  <si>
    <t>Демонтаж разъединителей: с помощью механизмов</t>
  </si>
  <si>
    <t>(36,8)</t>
  </si>
  <si>
    <t>(0,58)</t>
  </si>
  <si>
    <t>(3,4)</t>
  </si>
  <si>
    <t>(40,2)</t>
  </si>
  <si>
    <t>п.18 Разъединит и вырубка</t>
  </si>
  <si>
    <t>Раздел 1. Замена разъединителей 10кВ</t>
  </si>
  <si>
    <t>Итого по разделу 1 Замена разъединителей 10кВ</t>
  </si>
  <si>
    <t>Замена разъединителей 10кВ</t>
  </si>
  <si>
    <t>Замена разъединителей  и вырубка  охранной зоны ВЛ</t>
  </si>
  <si>
    <t>4 квартал 2023 г.</t>
  </si>
  <si>
    <t>Техническое перевооружение воздушной линии 10 кВ на участке Подборовье-Тургошь, замена ВЛ-10кВ провода АС-35 на СИП-3 70мм2 длиной 23 км., по адресу: Ленинградская область, Бокситогорский район, станция Подборовье, п.Тургошь</t>
  </si>
  <si>
    <t>7.1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</si>
</sst>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#,##0.0000"/>
  </numFmts>
  <fonts count="26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name val="Arial"/>
      <family val="2"/>
      <charset val="204"/>
    </font>
    <font>
      <b/>
      <sz val="14"/>
      <name val="Arial"/>
      <family val="2"/>
      <charset val="204"/>
    </font>
    <font>
      <sz val="8"/>
      <color rgb="FFFFFFFF"/>
      <name val="Arial"/>
      <family val="2"/>
      <charset val="204"/>
    </font>
    <font>
      <sz val="11"/>
      <color rgb="FF000000"/>
      <name val="Calibri"/>
      <charset val="204"/>
    </font>
    <font>
      <sz val="8"/>
      <name val="Arial"/>
      <charset val="204"/>
    </font>
  </fonts>
  <fills count="5">
    <fill>
      <patternFill patternType="none"/>
    </fill>
    <fill>
      <patternFill patternType="gray125"/>
    </fill>
    <fill>
      <patternFill patternType="solid">
        <fgColor rgb="FFDDEBF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0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4" fillId="0" borderId="0"/>
    <xf numFmtId="0" fontId="15" fillId="0" borderId="0"/>
    <xf numFmtId="0" fontId="24" fillId="0" borderId="0"/>
  </cellStyleXfs>
  <cellXfs count="216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top"/>
    </xf>
    <xf numFmtId="164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 vertical="top"/>
    </xf>
    <xf numFmtId="2" fontId="2" fillId="0" borderId="0" xfId="0" applyNumberFormat="1" applyFont="1" applyAlignment="1">
      <alignment horizontal="right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top" wrapText="1"/>
    </xf>
    <xf numFmtId="0" fontId="1" fillId="3" borderId="1" xfId="0" applyFont="1" applyFill="1" applyBorder="1" applyAlignment="1">
      <alignment horizontal="center" vertical="top"/>
    </xf>
    <xf numFmtId="0" fontId="8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vertical="top"/>
    </xf>
    <xf numFmtId="0" fontId="7" fillId="3" borderId="1" xfId="0" applyFont="1" applyFill="1" applyBorder="1" applyAlignment="1">
      <alignment horizontal="center" vertical="top" wrapText="1"/>
    </xf>
    <xf numFmtId="4" fontId="7" fillId="3" borderId="1" xfId="0" applyNumberFormat="1" applyFont="1" applyFill="1" applyBorder="1" applyAlignment="1">
      <alignment vertical="top"/>
    </xf>
    <xf numFmtId="0" fontId="0" fillId="3" borderId="0" xfId="0" applyFill="1"/>
    <xf numFmtId="49" fontId="4" fillId="3" borderId="1" xfId="0" applyNumberFormat="1" applyFont="1" applyFill="1" applyBorder="1" applyAlignment="1">
      <alignment horizontal="center" vertical="top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/>
    </xf>
    <xf numFmtId="4" fontId="2" fillId="3" borderId="1" xfId="0" applyNumberFormat="1" applyFont="1" applyFill="1" applyBorder="1" applyAlignment="1">
      <alignment vertical="top"/>
    </xf>
    <xf numFmtId="4" fontId="4" fillId="3" borderId="1" xfId="0" applyNumberFormat="1" applyFont="1" applyFill="1" applyBorder="1" applyAlignment="1">
      <alignment vertical="top"/>
    </xf>
    <xf numFmtId="0" fontId="4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vertical="top"/>
    </xf>
    <xf numFmtId="0" fontId="13" fillId="3" borderId="0" xfId="0" applyFont="1" applyFill="1"/>
    <xf numFmtId="0" fontId="4" fillId="3" borderId="1" xfId="0" applyFont="1" applyFill="1" applyBorder="1" applyAlignment="1">
      <alignment horizontal="center" vertical="top"/>
    </xf>
    <xf numFmtId="4" fontId="8" fillId="3" borderId="1" xfId="0" applyNumberFormat="1" applyFont="1" applyFill="1" applyBorder="1" applyAlignment="1">
      <alignment vertical="top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top"/>
    </xf>
    <xf numFmtId="4" fontId="4" fillId="3" borderId="4" xfId="0" applyNumberFormat="1" applyFont="1" applyFill="1" applyBorder="1" applyAlignment="1">
      <alignment vertical="top"/>
    </xf>
    <xf numFmtId="49" fontId="2" fillId="3" borderId="1" xfId="0" applyNumberFormat="1" applyFont="1" applyFill="1" applyBorder="1" applyAlignment="1">
      <alignment horizontal="center" vertical="top"/>
    </xf>
    <xf numFmtId="4" fontId="4" fillId="3" borderId="2" xfId="0" applyNumberFormat="1" applyFont="1" applyFill="1" applyBorder="1" applyAlignment="1">
      <alignment vertical="top"/>
    </xf>
    <xf numFmtId="0" fontId="7" fillId="3" borderId="1" xfId="0" applyFont="1" applyFill="1" applyBorder="1" applyAlignment="1">
      <alignment vertical="top" wrapText="1"/>
    </xf>
    <xf numFmtId="0" fontId="12" fillId="3" borderId="1" xfId="0" applyFont="1" applyFill="1" applyBorder="1" applyAlignment="1">
      <alignment vertical="top"/>
    </xf>
    <xf numFmtId="4" fontId="12" fillId="3" borderId="1" xfId="0" applyNumberFormat="1" applyFont="1" applyFill="1" applyBorder="1" applyAlignment="1">
      <alignment vertical="top"/>
    </xf>
    <xf numFmtId="0" fontId="8" fillId="3" borderId="1" xfId="0" applyFont="1" applyFill="1" applyBorder="1" applyAlignment="1">
      <alignment vertical="top"/>
    </xf>
    <xf numFmtId="0" fontId="8" fillId="3" borderId="1" xfId="0" applyFont="1" applyFill="1" applyBorder="1" applyAlignment="1">
      <alignment horizontal="center" vertical="top" wrapText="1"/>
    </xf>
    <xf numFmtId="165" fontId="10" fillId="3" borderId="1" xfId="0" applyNumberFormat="1" applyFont="1" applyFill="1" applyBorder="1" applyAlignment="1">
      <alignment horizontal="right" vertical="center"/>
    </xf>
    <xf numFmtId="0" fontId="11" fillId="3" borderId="0" xfId="0" applyFont="1" applyFill="1"/>
    <xf numFmtId="0" fontId="6" fillId="3" borderId="0" xfId="0" applyFont="1" applyFill="1"/>
    <xf numFmtId="0" fontId="6" fillId="3" borderId="0" xfId="0" applyFont="1" applyFill="1" applyAlignment="1">
      <alignment horizontal="right"/>
    </xf>
    <xf numFmtId="0" fontId="6" fillId="3" borderId="0" xfId="0" applyFont="1" applyFill="1" applyAlignment="1">
      <alignment wrapText="1"/>
    </xf>
    <xf numFmtId="0" fontId="10" fillId="3" borderId="0" xfId="0" applyFont="1" applyFill="1"/>
    <xf numFmtId="0" fontId="8" fillId="3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16" fillId="0" borderId="0" xfId="2" applyFont="1"/>
    <xf numFmtId="0" fontId="16" fillId="0" borderId="0" xfId="2" applyFont="1" applyAlignment="1">
      <alignment wrapText="1"/>
    </xf>
    <xf numFmtId="49" fontId="16" fillId="0" borderId="0" xfId="2" applyNumberFormat="1" applyFont="1"/>
    <xf numFmtId="0" fontId="15" fillId="0" borderId="0" xfId="2"/>
    <xf numFmtId="0" fontId="17" fillId="0" borderId="0" xfId="2" applyFont="1" applyAlignment="1">
      <alignment vertical="top" wrapText="1"/>
    </xf>
    <xf numFmtId="49" fontId="16" fillId="0" borderId="0" xfId="2" applyNumberFormat="1" applyFont="1" applyAlignment="1">
      <alignment vertical="top"/>
    </xf>
    <xf numFmtId="0" fontId="18" fillId="0" borderId="0" xfId="2" applyFont="1"/>
    <xf numFmtId="0" fontId="18" fillId="0" borderId="0" xfId="2" applyFont="1" applyAlignment="1">
      <alignment wrapText="1"/>
    </xf>
    <xf numFmtId="0" fontId="19" fillId="0" borderId="0" xfId="2" applyFont="1" applyAlignment="1">
      <alignment horizontal="center" vertical="center"/>
    </xf>
    <xf numFmtId="49" fontId="18" fillId="0" borderId="0" xfId="2" applyNumberFormat="1" applyFont="1"/>
    <xf numFmtId="0" fontId="18" fillId="0" borderId="0" xfId="2" applyFont="1" applyAlignment="1">
      <alignment vertical="top"/>
    </xf>
    <xf numFmtId="0" fontId="18" fillId="0" borderId="0" xfId="2" applyFont="1" applyAlignment="1">
      <alignment vertical="top" wrapText="1"/>
    </xf>
    <xf numFmtId="49" fontId="18" fillId="0" borderId="0" xfId="2" applyNumberFormat="1" applyFont="1" applyAlignment="1">
      <alignment vertical="top"/>
    </xf>
    <xf numFmtId="0" fontId="18" fillId="0" borderId="0" xfId="2" applyFont="1" applyAlignment="1">
      <alignment horizontal="right" vertical="top"/>
    </xf>
    <xf numFmtId="0" fontId="16" fillId="0" borderId="5" xfId="2" applyFont="1" applyBorder="1"/>
    <xf numFmtId="49" fontId="16" fillId="0" borderId="5" xfId="2" applyNumberFormat="1" applyFont="1" applyBorder="1"/>
    <xf numFmtId="3" fontId="17" fillId="0" borderId="0" xfId="2" applyNumberFormat="1" applyFont="1" applyAlignment="1">
      <alignment horizontal="right" vertical="top"/>
    </xf>
    <xf numFmtId="2" fontId="17" fillId="0" borderId="0" xfId="2" applyNumberFormat="1" applyFont="1" applyAlignment="1">
      <alignment horizontal="center" vertical="top"/>
    </xf>
    <xf numFmtId="4" fontId="17" fillId="0" borderId="0" xfId="2" applyNumberFormat="1" applyFont="1" applyAlignment="1">
      <alignment horizontal="right" vertical="top"/>
    </xf>
    <xf numFmtId="0" fontId="17" fillId="0" borderId="0" xfId="2" applyFont="1" applyAlignment="1">
      <alignment horizontal="left" vertical="top" wrapText="1"/>
    </xf>
    <xf numFmtId="0" fontId="17" fillId="0" borderId="0" xfId="2" applyFont="1" applyAlignment="1">
      <alignment horizontal="right" vertical="top" wrapText="1"/>
    </xf>
    <xf numFmtId="0" fontId="17" fillId="0" borderId="0" xfId="2" applyFont="1" applyAlignment="1">
      <alignment wrapText="1"/>
    </xf>
    <xf numFmtId="4" fontId="17" fillId="0" borderId="7" xfId="2" applyNumberFormat="1" applyFont="1" applyBorder="1" applyAlignment="1">
      <alignment horizontal="right" vertical="top"/>
    </xf>
    <xf numFmtId="0" fontId="17" fillId="0" borderId="0" xfId="2" applyFont="1" applyAlignment="1">
      <alignment horizontal="center" vertical="top"/>
    </xf>
    <xf numFmtId="49" fontId="17" fillId="0" borderId="0" xfId="2" applyNumberFormat="1" applyFont="1" applyAlignment="1">
      <alignment horizontal="left" vertical="top" wrapText="1"/>
    </xf>
    <xf numFmtId="49" fontId="17" fillId="0" borderId="0" xfId="2" applyNumberFormat="1" applyFont="1" applyAlignment="1">
      <alignment horizontal="right" vertical="top" wrapText="1"/>
    </xf>
    <xf numFmtId="49" fontId="16" fillId="0" borderId="3" xfId="2" applyNumberFormat="1" applyFont="1" applyBorder="1"/>
    <xf numFmtId="2" fontId="16" fillId="0" borderId="7" xfId="2" applyNumberFormat="1" applyFont="1" applyBorder="1" applyAlignment="1">
      <alignment horizontal="right" vertical="top"/>
    </xf>
    <xf numFmtId="0" fontId="16" fillId="0" borderId="0" xfId="2" applyFont="1" applyAlignment="1">
      <alignment horizontal="center" vertical="top"/>
    </xf>
    <xf numFmtId="2" fontId="16" fillId="0" borderId="0" xfId="2" applyNumberFormat="1" applyFont="1" applyAlignment="1">
      <alignment horizontal="right" vertical="top"/>
    </xf>
    <xf numFmtId="49" fontId="16" fillId="0" borderId="0" xfId="2" applyNumberFormat="1" applyFont="1" applyAlignment="1">
      <alignment horizontal="left" vertical="top" wrapText="1"/>
    </xf>
    <xf numFmtId="49" fontId="16" fillId="0" borderId="0" xfId="2" applyNumberFormat="1" applyFont="1" applyAlignment="1">
      <alignment horizontal="right" vertical="top" wrapText="1"/>
    </xf>
    <xf numFmtId="4" fontId="16" fillId="0" borderId="7" xfId="2" applyNumberFormat="1" applyFont="1" applyBorder="1" applyAlignment="1">
      <alignment horizontal="right" vertical="top"/>
    </xf>
    <xf numFmtId="4" fontId="16" fillId="0" borderId="0" xfId="2" applyNumberFormat="1" applyFont="1" applyAlignment="1">
      <alignment horizontal="right" vertical="top"/>
    </xf>
    <xf numFmtId="0" fontId="16" fillId="0" borderId="7" xfId="2" applyFont="1" applyBorder="1" applyAlignment="1">
      <alignment horizontal="right" vertical="top"/>
    </xf>
    <xf numFmtId="0" fontId="16" fillId="0" borderId="0" xfId="2" applyFont="1" applyAlignment="1">
      <alignment horizontal="right" vertical="top"/>
    </xf>
    <xf numFmtId="0" fontId="17" fillId="0" borderId="8" xfId="2" applyFont="1" applyBorder="1" applyAlignment="1">
      <alignment horizontal="right" vertical="top"/>
    </xf>
    <xf numFmtId="0" fontId="17" fillId="0" borderId="5" xfId="2" applyFont="1" applyBorder="1" applyAlignment="1">
      <alignment horizontal="center" vertical="top"/>
    </xf>
    <xf numFmtId="0" fontId="17" fillId="0" borderId="5" xfId="2" applyFont="1" applyBorder="1" applyAlignment="1">
      <alignment horizontal="right" vertical="top"/>
    </xf>
    <xf numFmtId="49" fontId="17" fillId="0" borderId="5" xfId="2" applyNumberFormat="1" applyFont="1" applyBorder="1" applyAlignment="1">
      <alignment horizontal="left" vertical="top" wrapText="1"/>
    </xf>
    <xf numFmtId="49" fontId="17" fillId="0" borderId="5" xfId="2" applyNumberFormat="1" applyFont="1" applyBorder="1" applyAlignment="1">
      <alignment horizontal="right" vertical="top" wrapText="1"/>
    </xf>
    <xf numFmtId="49" fontId="16" fillId="0" borderId="9" xfId="2" applyNumberFormat="1" applyFont="1" applyBorder="1"/>
    <xf numFmtId="0" fontId="16" fillId="4" borderId="0" xfId="2" applyFont="1" applyFill="1"/>
    <xf numFmtId="0" fontId="16" fillId="0" borderId="0" xfId="2" applyFont="1" applyAlignment="1">
      <alignment vertical="top"/>
    </xf>
    <xf numFmtId="0" fontId="20" fillId="0" borderId="0" xfId="2" applyFont="1" applyAlignment="1">
      <alignment wrapText="1"/>
    </xf>
    <xf numFmtId="4" fontId="17" fillId="0" borderId="8" xfId="2" applyNumberFormat="1" applyFont="1" applyBorder="1" applyAlignment="1">
      <alignment horizontal="right" vertical="top"/>
    </xf>
    <xf numFmtId="2" fontId="17" fillId="0" borderId="5" xfId="2" applyNumberFormat="1" applyFont="1" applyBorder="1" applyAlignment="1">
      <alignment horizontal="right" vertical="top"/>
    </xf>
    <xf numFmtId="0" fontId="16" fillId="0" borderId="0" xfId="2" applyFont="1" applyAlignment="1">
      <alignment horizontal="center" vertical="top" wrapText="1"/>
    </xf>
    <xf numFmtId="0" fontId="17" fillId="0" borderId="0" xfId="2" applyFont="1" applyAlignment="1">
      <alignment horizontal="center" vertical="top" wrapText="1"/>
    </xf>
    <xf numFmtId="49" fontId="17" fillId="0" borderId="0" xfId="2" applyNumberFormat="1" applyFont="1" applyAlignment="1">
      <alignment horizontal="center" vertical="top" wrapText="1"/>
    </xf>
    <xf numFmtId="0" fontId="17" fillId="0" borderId="8" xfId="2" applyFont="1" applyBorder="1" applyAlignment="1">
      <alignment horizontal="right" vertical="top" wrapText="1"/>
    </xf>
    <xf numFmtId="0" fontId="16" fillId="0" borderId="5" xfId="2" applyFont="1" applyBorder="1" applyAlignment="1">
      <alignment horizontal="center" vertical="top" wrapText="1"/>
    </xf>
    <xf numFmtId="2" fontId="17" fillId="0" borderId="5" xfId="2" applyNumberFormat="1" applyFont="1" applyBorder="1" applyAlignment="1">
      <alignment horizontal="right" vertical="top" wrapText="1"/>
    </xf>
    <xf numFmtId="0" fontId="17" fillId="0" borderId="5" xfId="2" applyFont="1" applyBorder="1" applyAlignment="1">
      <alignment horizontal="center" vertical="top" wrapText="1"/>
    </xf>
    <xf numFmtId="0" fontId="17" fillId="0" borderId="5" xfId="2" applyFont="1" applyBorder="1" applyAlignment="1">
      <alignment horizontal="right" vertical="top" wrapText="1"/>
    </xf>
    <xf numFmtId="49" fontId="17" fillId="0" borderId="5" xfId="2" applyNumberFormat="1" applyFont="1" applyBorder="1" applyAlignment="1">
      <alignment horizontal="center" vertical="top" wrapText="1"/>
    </xf>
    <xf numFmtId="49" fontId="17" fillId="0" borderId="3" xfId="2" applyNumberFormat="1" applyFont="1" applyBorder="1" applyAlignment="1">
      <alignment horizontal="center" vertical="top" wrapText="1"/>
    </xf>
    <xf numFmtId="2" fontId="16" fillId="0" borderId="7" xfId="2" applyNumberFormat="1" applyFont="1" applyBorder="1" applyAlignment="1">
      <alignment horizontal="right" vertical="top" wrapText="1"/>
    </xf>
    <xf numFmtId="2" fontId="16" fillId="0" borderId="0" xfId="2" applyNumberFormat="1" applyFont="1" applyAlignment="1">
      <alignment horizontal="right" vertical="top" wrapText="1"/>
    </xf>
    <xf numFmtId="0" fontId="16" fillId="0" borderId="0" xfId="2" applyFont="1" applyAlignment="1">
      <alignment horizontal="right" vertical="top" wrapText="1"/>
    </xf>
    <xf numFmtId="1" fontId="16" fillId="0" borderId="0" xfId="2" applyNumberFormat="1" applyFont="1" applyAlignment="1">
      <alignment horizontal="center" vertical="top" wrapText="1"/>
    </xf>
    <xf numFmtId="49" fontId="16" fillId="0" borderId="0" xfId="2" applyNumberFormat="1" applyFont="1" applyAlignment="1">
      <alignment horizontal="center" vertical="top" wrapText="1"/>
    </xf>
    <xf numFmtId="49" fontId="16" fillId="0" borderId="3" xfId="2" applyNumberFormat="1" applyFont="1" applyBorder="1" applyAlignment="1">
      <alignment horizontal="right" vertical="top" wrapText="1"/>
    </xf>
    <xf numFmtId="2" fontId="16" fillId="0" borderId="5" xfId="2" applyNumberFormat="1" applyFont="1" applyBorder="1" applyAlignment="1">
      <alignment horizontal="right" vertical="top" wrapText="1"/>
    </xf>
    <xf numFmtId="49" fontId="16" fillId="0" borderId="5" xfId="2" applyNumberFormat="1" applyFont="1" applyBorder="1" applyAlignment="1">
      <alignment horizontal="center" vertical="top" wrapText="1"/>
    </xf>
    <xf numFmtId="49" fontId="16" fillId="0" borderId="3" xfId="2" applyNumberFormat="1" applyFont="1" applyBorder="1" applyAlignment="1">
      <alignment horizontal="center" vertical="center" wrapText="1"/>
    </xf>
    <xf numFmtId="0" fontId="16" fillId="0" borderId="7" xfId="2" applyFont="1" applyBorder="1" applyAlignment="1">
      <alignment horizontal="right" vertical="top" wrapText="1"/>
    </xf>
    <xf numFmtId="2" fontId="16" fillId="0" borderId="0" xfId="2" applyNumberFormat="1" applyFont="1" applyAlignment="1">
      <alignment horizontal="center" vertical="top" wrapText="1"/>
    </xf>
    <xf numFmtId="49" fontId="16" fillId="0" borderId="3" xfId="2" applyNumberFormat="1" applyFont="1" applyBorder="1" applyAlignment="1">
      <alignment horizontal="center" vertical="top" wrapText="1"/>
    </xf>
    <xf numFmtId="2" fontId="17" fillId="0" borderId="5" xfId="2" applyNumberFormat="1" applyFont="1" applyBorder="1" applyAlignment="1">
      <alignment horizontal="center" vertical="top" wrapText="1"/>
    </xf>
    <xf numFmtId="1" fontId="17" fillId="0" borderId="5" xfId="2" applyNumberFormat="1" applyFont="1" applyBorder="1" applyAlignment="1">
      <alignment horizontal="center" vertical="top" wrapText="1"/>
    </xf>
    <xf numFmtId="49" fontId="17" fillId="0" borderId="9" xfId="2" applyNumberFormat="1" applyFont="1" applyBorder="1" applyAlignment="1">
      <alignment horizontal="center" vertical="top" wrapText="1"/>
    </xf>
    <xf numFmtId="4" fontId="17" fillId="0" borderId="5" xfId="2" applyNumberFormat="1" applyFont="1" applyBorder="1" applyAlignment="1">
      <alignment horizontal="right" vertical="top"/>
    </xf>
    <xf numFmtId="4" fontId="17" fillId="0" borderId="8" xfId="2" applyNumberFormat="1" applyFont="1" applyBorder="1" applyAlignment="1">
      <alignment horizontal="right" vertical="top" wrapText="1"/>
    </xf>
    <xf numFmtId="4" fontId="17" fillId="0" borderId="5" xfId="2" applyNumberFormat="1" applyFont="1" applyBorder="1" applyAlignment="1">
      <alignment horizontal="right" vertical="top" wrapText="1"/>
    </xf>
    <xf numFmtId="164" fontId="16" fillId="0" borderId="0" xfId="2" applyNumberFormat="1" applyFont="1" applyAlignment="1">
      <alignment horizontal="center" vertical="top" wrapText="1"/>
    </xf>
    <xf numFmtId="165" fontId="16" fillId="0" borderId="0" xfId="2" applyNumberFormat="1" applyFont="1" applyAlignment="1">
      <alignment horizontal="center" vertical="top" wrapText="1"/>
    </xf>
    <xf numFmtId="49" fontId="16" fillId="0" borderId="3" xfId="2" applyNumberFormat="1" applyFont="1" applyBorder="1" applyAlignment="1">
      <alignment vertical="center" wrapText="1"/>
    </xf>
    <xf numFmtId="0" fontId="16" fillId="0" borderId="1" xfId="2" applyFont="1" applyBorder="1" applyAlignment="1">
      <alignment horizontal="center" vertical="center"/>
    </xf>
    <xf numFmtId="49" fontId="16" fillId="0" borderId="1" xfId="2" applyNumberFormat="1" applyFont="1" applyBorder="1" applyAlignment="1">
      <alignment horizontal="center" vertical="center"/>
    </xf>
    <xf numFmtId="0" fontId="16" fillId="0" borderId="1" xfId="2" applyFont="1" applyBorder="1" applyAlignment="1">
      <alignment horizontal="center" vertical="center" wrapText="1"/>
    </xf>
    <xf numFmtId="49" fontId="16" fillId="0" borderId="0" xfId="2" applyNumberFormat="1" applyFont="1" applyAlignment="1">
      <alignment vertical="center"/>
    </xf>
    <xf numFmtId="0" fontId="18" fillId="0" borderId="0" xfId="2" applyFont="1" applyAlignment="1">
      <alignment horizontal="left"/>
    </xf>
    <xf numFmtId="49" fontId="16" fillId="0" borderId="6" xfId="2" applyNumberFormat="1" applyFont="1" applyBorder="1" applyAlignment="1">
      <alignment horizontal="right"/>
    </xf>
    <xf numFmtId="4" fontId="18" fillId="0" borderId="6" xfId="2" applyNumberFormat="1" applyFont="1" applyBorder="1"/>
    <xf numFmtId="0" fontId="21" fillId="0" borderId="0" xfId="2" applyFont="1"/>
    <xf numFmtId="49" fontId="16" fillId="0" borderId="11" xfId="2" applyNumberFormat="1" applyFont="1" applyBorder="1" applyAlignment="1">
      <alignment horizontal="right"/>
    </xf>
    <xf numFmtId="49" fontId="18" fillId="0" borderId="6" xfId="2" applyNumberFormat="1" applyFont="1" applyBorder="1" applyAlignment="1">
      <alignment horizontal="right"/>
    </xf>
    <xf numFmtId="49" fontId="16" fillId="0" borderId="0" xfId="2" applyNumberFormat="1" applyFont="1" applyAlignment="1">
      <alignment horizontal="right"/>
    </xf>
    <xf numFmtId="4" fontId="18" fillId="0" borderId="0" xfId="2" applyNumberFormat="1" applyFont="1"/>
    <xf numFmtId="0" fontId="19" fillId="0" borderId="0" xfId="2" applyFont="1"/>
    <xf numFmtId="0" fontId="18" fillId="0" borderId="0" xfId="2" applyFont="1" applyAlignment="1">
      <alignment vertical="center" wrapText="1"/>
    </xf>
    <xf numFmtId="49" fontId="21" fillId="0" borderId="0" xfId="2" applyNumberFormat="1" applyFont="1" applyAlignment="1">
      <alignment horizontal="left"/>
    </xf>
    <xf numFmtId="0" fontId="18" fillId="0" borderId="0" xfId="2" applyFont="1" applyAlignment="1">
      <alignment horizontal="center"/>
    </xf>
    <xf numFmtId="49" fontId="18" fillId="0" borderId="0" xfId="2" applyNumberFormat="1" applyFont="1" applyAlignment="1">
      <alignment horizontal="center"/>
    </xf>
    <xf numFmtId="49" fontId="19" fillId="0" borderId="0" xfId="2" applyNumberFormat="1" applyFont="1"/>
    <xf numFmtId="49" fontId="19" fillId="0" borderId="0" xfId="2" applyNumberFormat="1" applyFont="1" applyAlignment="1">
      <alignment horizontal="center"/>
    </xf>
    <xf numFmtId="49" fontId="16" fillId="0" borderId="0" xfId="2" applyNumberFormat="1" applyFont="1" applyAlignment="1">
      <alignment horizontal="right" vertical="top"/>
    </xf>
    <xf numFmtId="49" fontId="18" fillId="0" borderId="0" xfId="2" applyNumberFormat="1" applyFont="1" applyAlignment="1">
      <alignment wrapText="1"/>
    </xf>
    <xf numFmtId="49" fontId="16" fillId="0" borderId="6" xfId="2" applyNumberFormat="1" applyFont="1" applyBorder="1" applyAlignment="1">
      <alignment horizontal="center"/>
    </xf>
    <xf numFmtId="49" fontId="22" fillId="0" borderId="0" xfId="2" applyNumberFormat="1" applyFont="1" applyAlignment="1">
      <alignment horizontal="center"/>
    </xf>
    <xf numFmtId="49" fontId="19" fillId="0" borderId="0" xfId="2" applyNumberFormat="1" applyFont="1" applyAlignment="1">
      <alignment horizontal="center" vertical="top"/>
    </xf>
    <xf numFmtId="49" fontId="18" fillId="0" borderId="0" xfId="2" applyNumberFormat="1" applyFont="1" applyAlignment="1">
      <alignment horizontal="left"/>
    </xf>
    <xf numFmtId="49" fontId="18" fillId="0" borderId="0" xfId="2" applyNumberFormat="1" applyFont="1" applyAlignment="1">
      <alignment horizontal="left" vertical="top"/>
    </xf>
    <xf numFmtId="49" fontId="18" fillId="0" borderId="0" xfId="2" applyNumberFormat="1" applyFont="1" applyAlignment="1">
      <alignment vertical="top" wrapText="1"/>
    </xf>
    <xf numFmtId="49" fontId="23" fillId="0" borderId="0" xfId="2" applyNumberFormat="1" applyFont="1" applyAlignment="1">
      <alignment vertical="top" wrapText="1"/>
    </xf>
    <xf numFmtId="49" fontId="21" fillId="0" borderId="0" xfId="2" applyNumberFormat="1" applyFont="1" applyAlignment="1">
      <alignment horizontal="center"/>
    </xf>
    <xf numFmtId="49" fontId="16" fillId="0" borderId="6" xfId="2" applyNumberFormat="1" applyFont="1" applyBorder="1"/>
    <xf numFmtId="49" fontId="16" fillId="0" borderId="0" xfId="2" applyNumberFormat="1" applyFont="1" applyAlignment="1">
      <alignment wrapText="1"/>
    </xf>
    <xf numFmtId="0" fontId="16" fillId="0" borderId="6" xfId="2" applyFont="1" applyBorder="1"/>
    <xf numFmtId="49" fontId="17" fillId="0" borderId="0" xfId="2" applyNumberFormat="1" applyFont="1" applyAlignment="1">
      <alignment vertical="top"/>
    </xf>
    <xf numFmtId="0" fontId="18" fillId="0" borderId="0" xfId="2" applyFont="1" applyAlignment="1">
      <alignment horizontal="right"/>
    </xf>
    <xf numFmtId="49" fontId="18" fillId="0" borderId="0" xfId="2" applyNumberFormat="1" applyFont="1" applyAlignment="1">
      <alignment horizontal="right"/>
    </xf>
    <xf numFmtId="166" fontId="4" fillId="3" borderId="1" xfId="0" applyNumberFormat="1" applyFont="1" applyFill="1" applyBorder="1" applyAlignment="1">
      <alignment vertical="top"/>
    </xf>
    <xf numFmtId="4" fontId="16" fillId="0" borderId="7" xfId="2" applyNumberFormat="1" applyFont="1" applyBorder="1" applyAlignment="1">
      <alignment horizontal="right" vertical="top" wrapText="1"/>
    </xf>
    <xf numFmtId="4" fontId="16" fillId="0" borderId="8" xfId="2" applyNumberFormat="1" applyFont="1" applyBorder="1" applyAlignment="1">
      <alignment horizontal="right" vertical="top" wrapText="1"/>
    </xf>
    <xf numFmtId="164" fontId="17" fillId="0" borderId="5" xfId="2" applyNumberFormat="1" applyFont="1" applyBorder="1" applyAlignment="1">
      <alignment horizontal="center" vertical="top" wrapText="1"/>
    </xf>
    <xf numFmtId="4" fontId="16" fillId="0" borderId="5" xfId="2" applyNumberFormat="1" applyFont="1" applyBorder="1" applyAlignment="1">
      <alignment horizontal="right" vertical="top" wrapText="1"/>
    </xf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3" borderId="1" xfId="0" applyFill="1" applyBorder="1"/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9" fillId="3" borderId="3" xfId="0" applyFont="1" applyFill="1" applyBorder="1" applyAlignment="1">
      <alignment horizontal="center"/>
    </xf>
    <xf numFmtId="0" fontId="9" fillId="3" borderId="0" xfId="0" applyFont="1" applyFill="1" applyAlignment="1">
      <alignment horizontal="center"/>
    </xf>
    <xf numFmtId="0" fontId="0" fillId="0" borderId="3" xfId="0" applyBorder="1" applyAlignment="1">
      <alignment horizontal="center" vertical="center" wrapText="1"/>
    </xf>
    <xf numFmtId="49" fontId="17" fillId="0" borderId="0" xfId="2" applyNumberFormat="1" applyFont="1" applyAlignment="1">
      <alignment horizontal="center" vertical="top"/>
    </xf>
    <xf numFmtId="49" fontId="16" fillId="0" borderId="0" xfId="2" applyNumberFormat="1" applyFont="1" applyAlignment="1">
      <alignment horizontal="left" vertical="top"/>
    </xf>
    <xf numFmtId="49" fontId="16" fillId="0" borderId="0" xfId="2" applyNumberFormat="1" applyFont="1" applyAlignment="1">
      <alignment vertical="top" wrapText="1"/>
    </xf>
    <xf numFmtId="49" fontId="16" fillId="0" borderId="0" xfId="2" applyNumberFormat="1" applyFont="1" applyAlignment="1">
      <alignment horizontal="left" vertical="top" wrapText="1"/>
    </xf>
    <xf numFmtId="49" fontId="18" fillId="0" borderId="0" xfId="2" applyNumberFormat="1" applyFont="1" applyAlignment="1">
      <alignment horizontal="center" wrapText="1"/>
    </xf>
    <xf numFmtId="49" fontId="19" fillId="0" borderId="5" xfId="2" applyNumberFormat="1" applyFont="1" applyBorder="1" applyAlignment="1">
      <alignment horizontal="center" vertical="top"/>
    </xf>
    <xf numFmtId="49" fontId="22" fillId="0" borderId="0" xfId="2" applyNumberFormat="1" applyFont="1" applyAlignment="1">
      <alignment horizontal="center"/>
    </xf>
    <xf numFmtId="49" fontId="18" fillId="0" borderId="6" xfId="2" applyNumberFormat="1" applyFont="1" applyBorder="1" applyAlignment="1">
      <alignment horizontal="left" wrapText="1"/>
    </xf>
    <xf numFmtId="0" fontId="18" fillId="0" borderId="11" xfId="2" applyFont="1" applyBorder="1" applyAlignment="1">
      <alignment horizontal="left" wrapText="1"/>
    </xf>
    <xf numFmtId="49" fontId="18" fillId="0" borderId="0" xfId="2" applyNumberFormat="1" applyFont="1" applyAlignment="1">
      <alignment horizontal="left" vertical="top" wrapText="1"/>
    </xf>
    <xf numFmtId="0" fontId="18" fillId="0" borderId="0" xfId="2" applyFont="1" applyAlignment="1">
      <alignment horizontal="left" vertical="top" wrapText="1"/>
    </xf>
    <xf numFmtId="49" fontId="18" fillId="0" borderId="0" xfId="2" applyNumberFormat="1" applyFont="1" applyAlignment="1">
      <alignment horizontal="left" vertical="top"/>
    </xf>
    <xf numFmtId="49" fontId="25" fillId="0" borderId="6" xfId="3" applyNumberFormat="1" applyFont="1" applyBorder="1" applyAlignment="1">
      <alignment horizontal="center" wrapText="1"/>
    </xf>
    <xf numFmtId="49" fontId="19" fillId="0" borderId="5" xfId="2" applyNumberFormat="1" applyFont="1" applyBorder="1" applyAlignment="1">
      <alignment horizontal="center"/>
    </xf>
    <xf numFmtId="49" fontId="18" fillId="0" borderId="6" xfId="2" applyNumberFormat="1" applyFont="1" applyBorder="1" applyAlignment="1">
      <alignment wrapText="1"/>
    </xf>
    <xf numFmtId="0" fontId="16" fillId="0" borderId="1" xfId="2" applyFont="1" applyBorder="1" applyAlignment="1">
      <alignment horizontal="center" vertical="center" wrapText="1"/>
    </xf>
    <xf numFmtId="0" fontId="16" fillId="0" borderId="1" xfId="2" applyFont="1" applyBorder="1" applyAlignment="1">
      <alignment horizontal="center" vertical="center"/>
    </xf>
    <xf numFmtId="49" fontId="20" fillId="0" borderId="12" xfId="2" applyNumberFormat="1" applyFont="1" applyBorder="1" applyAlignment="1">
      <alignment horizontal="left" vertical="center" wrapText="1"/>
    </xf>
    <xf numFmtId="49" fontId="20" fillId="0" borderId="11" xfId="2" applyNumberFormat="1" applyFont="1" applyBorder="1" applyAlignment="1">
      <alignment horizontal="left" vertical="center" wrapText="1"/>
    </xf>
    <xf numFmtId="49" fontId="20" fillId="0" borderId="10" xfId="2" applyNumberFormat="1" applyFont="1" applyBorder="1" applyAlignment="1">
      <alignment horizontal="left" vertical="center" wrapText="1"/>
    </xf>
    <xf numFmtId="49" fontId="17" fillId="0" borderId="5" xfId="2" applyNumberFormat="1" applyFont="1" applyBorder="1" applyAlignment="1">
      <alignment horizontal="left" vertical="top" wrapText="1"/>
    </xf>
    <xf numFmtId="0" fontId="16" fillId="0" borderId="0" xfId="2" applyFont="1" applyAlignment="1">
      <alignment horizontal="left" vertical="top" wrapText="1"/>
    </xf>
    <xf numFmtId="0" fontId="16" fillId="0" borderId="7" xfId="2" applyFont="1" applyBorder="1" applyAlignment="1">
      <alignment horizontal="left" vertical="top" wrapText="1"/>
    </xf>
    <xf numFmtId="49" fontId="16" fillId="0" borderId="5" xfId="2" applyNumberFormat="1" applyFont="1" applyBorder="1" applyAlignment="1">
      <alignment horizontal="left" vertical="top" wrapText="1"/>
    </xf>
    <xf numFmtId="4" fontId="18" fillId="0" borderId="11" xfId="2" applyNumberFormat="1" applyFont="1" applyBorder="1" applyAlignment="1">
      <alignment horizontal="right"/>
    </xf>
    <xf numFmtId="0" fontId="18" fillId="0" borderId="11" xfId="2" applyFont="1" applyBorder="1" applyAlignment="1">
      <alignment horizontal="center"/>
    </xf>
    <xf numFmtId="49" fontId="16" fillId="0" borderId="1" xfId="2" applyNumberFormat="1" applyFont="1" applyBorder="1" applyAlignment="1">
      <alignment horizontal="center" vertical="center" wrapText="1"/>
    </xf>
    <xf numFmtId="49" fontId="16" fillId="0" borderId="7" xfId="2" applyNumberFormat="1" applyFont="1" applyBorder="1" applyAlignment="1">
      <alignment horizontal="left" vertical="top" wrapText="1"/>
    </xf>
    <xf numFmtId="49" fontId="17" fillId="0" borderId="0" xfId="2" applyNumberFormat="1" applyFont="1" applyAlignment="1">
      <alignment horizontal="left" vertical="top" wrapText="1"/>
    </xf>
    <xf numFmtId="49" fontId="18" fillId="0" borderId="6" xfId="2" applyNumberFormat="1" applyFont="1" applyBorder="1" applyAlignment="1">
      <alignment vertical="top" wrapText="1"/>
    </xf>
    <xf numFmtId="49" fontId="18" fillId="0" borderId="6" xfId="2" applyNumberFormat="1" applyFont="1" applyBorder="1" applyAlignment="1">
      <alignment horizontal="right" vertical="top" wrapText="1"/>
    </xf>
    <xf numFmtId="0" fontId="19" fillId="0" borderId="5" xfId="2" applyFont="1" applyBorder="1" applyAlignment="1">
      <alignment horizontal="center" vertical="top"/>
    </xf>
  </cellXfs>
  <cellStyles count="4">
    <cellStyle name="Обычный" xfId="0" builtinId="0"/>
    <cellStyle name="Обычный 2" xfId="2"/>
    <cellStyle name="Обычный 3" xfId="3"/>
    <cellStyle name="Обычный 6" xfId="1"/>
  </cellStyles>
  <dxfs count="0"/>
  <tableStyles count="0" defaultTableStyle="TableStyleMedium2" defaultPivotStyle="PivotStyleLight16"/>
  <colors>
    <mruColors>
      <color rgb="FFDDEB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22"/>
  <sheetViews>
    <sheetView tabSelected="1" view="pageBreakPreview" topLeftCell="A35" zoomScale="70" zoomScaleNormal="80" zoomScaleSheetLayoutView="70" workbookViewId="0">
      <selection activeCell="A95" sqref="A95"/>
    </sheetView>
  </sheetViews>
  <sheetFormatPr defaultRowHeight="15"/>
  <cols>
    <col min="1" max="1" width="5.140625" style="5" customWidth="1"/>
    <col min="2" max="2" width="45.85546875" style="2" customWidth="1"/>
    <col min="3" max="3" width="20" style="5" customWidth="1"/>
    <col min="4" max="4" width="13.140625" style="5" customWidth="1"/>
    <col min="5" max="5" width="12.140625" style="5" customWidth="1"/>
    <col min="6" max="6" width="16.28515625" style="5" customWidth="1"/>
    <col min="7" max="7" width="16.140625" style="5" customWidth="1"/>
    <col min="8" max="8" width="39.42578125" customWidth="1"/>
    <col min="9" max="9" width="14.28515625" customWidth="1"/>
  </cols>
  <sheetData>
    <row r="1" spans="1:13" ht="31.5" customHeight="1">
      <c r="A1" s="178" t="s">
        <v>18</v>
      </c>
      <c r="B1" s="178"/>
      <c r="C1" s="178"/>
      <c r="D1" s="178"/>
      <c r="E1" s="178"/>
      <c r="F1" s="178"/>
      <c r="G1" s="178"/>
    </row>
    <row r="2" spans="1:13" ht="55.5" customHeight="1">
      <c r="A2" s="179" t="s">
        <v>207</v>
      </c>
      <c r="B2" s="179"/>
      <c r="C2" s="179"/>
      <c r="D2" s="179"/>
      <c r="E2" s="179"/>
      <c r="F2" s="179"/>
      <c r="G2" s="179"/>
      <c r="H2" s="15"/>
      <c r="I2" s="15"/>
      <c r="J2" s="15"/>
      <c r="K2" s="15"/>
      <c r="L2" s="15"/>
      <c r="M2" s="15"/>
    </row>
    <row r="3" spans="1:13" ht="13.5" customHeight="1">
      <c r="A3" s="1"/>
      <c r="B3" s="1"/>
      <c r="C3" s="1"/>
      <c r="D3" s="1"/>
      <c r="E3" s="1"/>
      <c r="F3" s="1"/>
      <c r="G3" s="1"/>
    </row>
    <row r="4" spans="1:13" ht="13.5" customHeight="1">
      <c r="A4" s="1"/>
      <c r="B4" s="1"/>
      <c r="C4" s="1"/>
      <c r="D4" s="1"/>
      <c r="E4" s="1"/>
      <c r="F4" s="1"/>
      <c r="G4" s="1"/>
    </row>
    <row r="5" spans="1:13" ht="50.25" customHeight="1">
      <c r="A5" s="180" t="s">
        <v>33</v>
      </c>
      <c r="B5" s="180"/>
      <c r="C5" s="180"/>
      <c r="D5" s="180"/>
      <c r="E5" s="180"/>
      <c r="F5" s="180"/>
      <c r="G5" s="180"/>
    </row>
    <row r="6" spans="1:13">
      <c r="A6" s="16"/>
      <c r="B6" s="16"/>
      <c r="C6" s="16"/>
      <c r="D6" s="16"/>
      <c r="E6" s="16"/>
      <c r="F6" s="16"/>
      <c r="G6" s="16"/>
    </row>
    <row r="7" spans="1:13" ht="102.75" customHeight="1">
      <c r="A7" s="6" t="s">
        <v>0</v>
      </c>
      <c r="B7" s="6" t="s">
        <v>1</v>
      </c>
      <c r="C7" s="6" t="s">
        <v>2</v>
      </c>
      <c r="D7" s="6" t="s">
        <v>3</v>
      </c>
      <c r="E7" s="6" t="s">
        <v>4</v>
      </c>
      <c r="F7" s="6" t="s">
        <v>22</v>
      </c>
      <c r="G7" s="6" t="s">
        <v>21</v>
      </c>
      <c r="H7" s="183"/>
      <c r="I7" s="55"/>
      <c r="J7" s="55"/>
      <c r="K7" s="55"/>
    </row>
    <row r="8" spans="1:13" ht="13.5" customHeight="1">
      <c r="A8" s="7">
        <v>1</v>
      </c>
      <c r="B8" s="8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183"/>
      <c r="I8" s="55"/>
      <c r="J8" s="55"/>
      <c r="K8" s="55"/>
    </row>
    <row r="9" spans="1:13" s="22" customFormat="1" ht="30" hidden="1" customHeight="1">
      <c r="A9" s="17">
        <v>1</v>
      </c>
      <c r="B9" s="18" t="s">
        <v>32</v>
      </c>
      <c r="C9" s="19"/>
      <c r="D9" s="20"/>
      <c r="E9" s="19"/>
      <c r="F9" s="21"/>
      <c r="G9" s="21"/>
      <c r="H9" s="183"/>
      <c r="I9" s="55"/>
      <c r="J9" s="55"/>
      <c r="K9" s="55"/>
    </row>
    <row r="10" spans="1:13" s="22" customFormat="1" ht="120" hidden="1" customHeight="1">
      <c r="A10" s="23" t="s">
        <v>12</v>
      </c>
      <c r="B10" s="24" t="s">
        <v>37</v>
      </c>
      <c r="C10" s="24" t="s">
        <v>58</v>
      </c>
      <c r="D10" s="25" t="s">
        <v>28</v>
      </c>
      <c r="E10" s="26">
        <v>0</v>
      </c>
      <c r="F10" s="27">
        <v>5181.97</v>
      </c>
      <c r="G10" s="28">
        <f>ROUND(E10*F10*0.5,2)</f>
        <v>0</v>
      </c>
      <c r="H10" s="183"/>
      <c r="I10" s="55"/>
      <c r="J10" s="55"/>
      <c r="K10" s="55"/>
    </row>
    <row r="11" spans="1:13" s="32" customFormat="1" ht="30" hidden="1" customHeight="1">
      <c r="A11" s="23"/>
      <c r="B11" s="29" t="s">
        <v>55</v>
      </c>
      <c r="C11" s="29" t="s">
        <v>29</v>
      </c>
      <c r="D11" s="30"/>
      <c r="E11" s="31">
        <v>1.26</v>
      </c>
      <c r="F11" s="28"/>
      <c r="G11" s="28"/>
      <c r="H11" s="183"/>
      <c r="I11" s="55"/>
      <c r="J11" s="55"/>
      <c r="K11" s="55"/>
    </row>
    <row r="12" spans="1:13" s="32" customFormat="1" ht="30" hidden="1" customHeight="1">
      <c r="A12" s="23"/>
      <c r="B12" s="29" t="s">
        <v>14</v>
      </c>
      <c r="C12" s="29" t="s">
        <v>30</v>
      </c>
      <c r="D12" s="30"/>
      <c r="E12" s="31">
        <v>1</v>
      </c>
      <c r="F12" s="28"/>
      <c r="G12" s="28"/>
      <c r="H12" s="183"/>
      <c r="I12" s="55"/>
      <c r="J12" s="55"/>
      <c r="K12" s="55"/>
    </row>
    <row r="13" spans="1:13" s="32" customFormat="1" ht="30" hidden="1" customHeight="1">
      <c r="A13" s="23"/>
      <c r="B13" s="29" t="s">
        <v>16</v>
      </c>
      <c r="C13" s="29" t="s">
        <v>56</v>
      </c>
      <c r="D13" s="30"/>
      <c r="E13" s="31">
        <v>1.01</v>
      </c>
      <c r="F13" s="28"/>
      <c r="G13" s="28"/>
      <c r="H13" s="183"/>
      <c r="I13" s="55"/>
      <c r="J13" s="55"/>
      <c r="K13" s="55"/>
    </row>
    <row r="14" spans="1:13" s="32" customFormat="1" ht="30" hidden="1" customHeight="1">
      <c r="A14" s="23"/>
      <c r="B14" s="29" t="s">
        <v>15</v>
      </c>
      <c r="C14" s="29" t="s">
        <v>31</v>
      </c>
      <c r="D14" s="30"/>
      <c r="E14" s="31">
        <v>1</v>
      </c>
      <c r="F14" s="28"/>
      <c r="G14" s="28"/>
      <c r="H14" s="183"/>
      <c r="I14" s="55"/>
      <c r="J14" s="55"/>
      <c r="K14" s="55"/>
    </row>
    <row r="15" spans="1:13" s="32" customFormat="1" ht="31.5" hidden="1" customHeight="1">
      <c r="A15" s="33"/>
      <c r="B15" s="29" t="s">
        <v>38</v>
      </c>
      <c r="C15" s="31"/>
      <c r="D15" s="31"/>
      <c r="E15" s="31"/>
      <c r="F15" s="28"/>
      <c r="G15" s="28">
        <f>ROUND(G10*E11*E12*E13*E14,2)</f>
        <v>0</v>
      </c>
      <c r="H15" s="183"/>
      <c r="I15" s="55"/>
      <c r="J15" s="55"/>
      <c r="K15" s="55"/>
    </row>
    <row r="16" spans="1:13" s="22" customFormat="1" ht="31.5" hidden="1" customHeight="1">
      <c r="A16" s="17"/>
      <c r="B16" s="18" t="s">
        <v>38</v>
      </c>
      <c r="C16" s="31"/>
      <c r="D16" s="31"/>
      <c r="E16" s="31"/>
      <c r="F16" s="28"/>
      <c r="G16" s="34">
        <f>G15</f>
        <v>0</v>
      </c>
      <c r="H16" s="183"/>
      <c r="I16" s="55"/>
      <c r="J16" s="55"/>
      <c r="K16" s="55"/>
    </row>
    <row r="17" spans="1:11" s="22" customFormat="1" ht="13.5" customHeight="1">
      <c r="A17" s="35"/>
      <c r="B17" s="36"/>
      <c r="C17" s="35"/>
      <c r="D17" s="35"/>
      <c r="E17" s="35"/>
      <c r="F17" s="35"/>
      <c r="G17" s="35"/>
      <c r="H17" s="183"/>
      <c r="I17" s="55"/>
      <c r="J17" s="55"/>
      <c r="K17" s="55"/>
    </row>
    <row r="18" spans="1:11" s="22" customFormat="1" ht="30" customHeight="1">
      <c r="A18" s="17">
        <v>1</v>
      </c>
      <c r="B18" s="18" t="s">
        <v>177</v>
      </c>
      <c r="C18" s="19"/>
      <c r="D18" s="20"/>
      <c r="E18" s="19"/>
      <c r="F18" s="21"/>
      <c r="G18" s="21"/>
      <c r="H18" s="183"/>
      <c r="I18" s="55"/>
      <c r="J18" s="55"/>
      <c r="K18" s="55"/>
    </row>
    <row r="19" spans="1:11" s="22" customFormat="1" ht="105">
      <c r="A19" s="23" t="s">
        <v>12</v>
      </c>
      <c r="B19" s="24" t="s">
        <v>179</v>
      </c>
      <c r="C19" s="24" t="s">
        <v>178</v>
      </c>
      <c r="D19" s="25" t="s">
        <v>28</v>
      </c>
      <c r="E19" s="53">
        <v>23</v>
      </c>
      <c r="F19" s="27">
        <v>2613.66</v>
      </c>
      <c r="G19" s="28">
        <f>ROUND(E19*F19*0.5,2)</f>
        <v>30057.09</v>
      </c>
      <c r="H19" s="183"/>
      <c r="I19" s="55"/>
      <c r="J19" s="55"/>
      <c r="K19" s="55"/>
    </row>
    <row r="20" spans="1:11" s="32" customFormat="1" ht="30">
      <c r="A20" s="23"/>
      <c r="B20" s="29" t="s">
        <v>180</v>
      </c>
      <c r="C20" s="29" t="s">
        <v>29</v>
      </c>
      <c r="D20" s="30"/>
      <c r="E20" s="31">
        <v>0.91</v>
      </c>
      <c r="F20" s="28"/>
      <c r="G20" s="28"/>
      <c r="H20" s="183"/>
      <c r="I20" s="55"/>
      <c r="J20" s="55"/>
      <c r="K20" s="55"/>
    </row>
    <row r="21" spans="1:11" s="32" customFormat="1" ht="30" customHeight="1">
      <c r="A21" s="23"/>
      <c r="B21" s="29" t="s">
        <v>14</v>
      </c>
      <c r="C21" s="29" t="s">
        <v>30</v>
      </c>
      <c r="D21" s="30"/>
      <c r="E21" s="31">
        <v>1</v>
      </c>
      <c r="F21" s="28"/>
      <c r="G21" s="28"/>
      <c r="H21" s="54"/>
      <c r="I21" s="55"/>
      <c r="J21" s="55"/>
      <c r="K21" s="55"/>
    </row>
    <row r="22" spans="1:11" s="32" customFormat="1" ht="30">
      <c r="A22" s="23"/>
      <c r="B22" s="29" t="s">
        <v>16</v>
      </c>
      <c r="C22" s="29" t="s">
        <v>186</v>
      </c>
      <c r="D22" s="30"/>
      <c r="E22" s="31">
        <v>1</v>
      </c>
      <c r="F22" s="28"/>
      <c r="G22" s="28"/>
    </row>
    <row r="23" spans="1:11" s="32" customFormat="1" ht="30">
      <c r="A23" s="23"/>
      <c r="B23" s="29" t="s">
        <v>15</v>
      </c>
      <c r="C23" s="29" t="s">
        <v>31</v>
      </c>
      <c r="D23" s="30"/>
      <c r="E23" s="31">
        <v>1</v>
      </c>
      <c r="F23" s="28"/>
      <c r="G23" s="28"/>
    </row>
    <row r="24" spans="1:11" s="32" customFormat="1" ht="31.5" customHeight="1">
      <c r="A24" s="33"/>
      <c r="B24" s="29" t="s">
        <v>36</v>
      </c>
      <c r="C24" s="31"/>
      <c r="D24" s="31"/>
      <c r="E24" s="31"/>
      <c r="F24" s="28"/>
      <c r="G24" s="28">
        <f>ROUND(G19*E20*E21*E22*E23,2)</f>
        <v>27351.95</v>
      </c>
    </row>
    <row r="25" spans="1:11" s="22" customFormat="1" ht="31.5" customHeight="1">
      <c r="A25" s="17"/>
      <c r="B25" s="18" t="s">
        <v>185</v>
      </c>
      <c r="C25" s="31"/>
      <c r="D25" s="31"/>
      <c r="E25" s="31"/>
      <c r="F25" s="28"/>
      <c r="G25" s="34">
        <f>G24</f>
        <v>27351.95</v>
      </c>
    </row>
    <row r="26" spans="1:11" s="22" customFormat="1" ht="30" customHeight="1">
      <c r="A26" s="17">
        <v>2</v>
      </c>
      <c r="B26" s="18" t="s">
        <v>183</v>
      </c>
      <c r="C26" s="19"/>
      <c r="D26" s="20"/>
      <c r="E26" s="19"/>
      <c r="F26" s="21"/>
      <c r="G26" s="21"/>
    </row>
    <row r="27" spans="1:11" s="22" customFormat="1" ht="126" customHeight="1">
      <c r="A27" s="23" t="s">
        <v>5</v>
      </c>
      <c r="B27" s="24" t="s">
        <v>181</v>
      </c>
      <c r="C27" s="24" t="s">
        <v>182</v>
      </c>
      <c r="D27" s="25" t="s">
        <v>28</v>
      </c>
      <c r="E27" s="26">
        <f>E19</f>
        <v>23</v>
      </c>
      <c r="F27" s="27">
        <v>1835.56</v>
      </c>
      <c r="G27" s="28">
        <f>ROUND(E27*F27,2)</f>
        <v>42217.88</v>
      </c>
    </row>
    <row r="28" spans="1:11" s="32" customFormat="1" ht="30" hidden="1">
      <c r="A28" s="23"/>
      <c r="B28" s="29" t="s">
        <v>60</v>
      </c>
      <c r="C28" s="29" t="s">
        <v>59</v>
      </c>
      <c r="D28" s="30"/>
      <c r="E28" s="31">
        <v>1</v>
      </c>
      <c r="F28" s="28"/>
      <c r="G28" s="28"/>
    </row>
    <row r="29" spans="1:11" s="32" customFormat="1" ht="30">
      <c r="A29" s="23"/>
      <c r="B29" s="29" t="s">
        <v>180</v>
      </c>
      <c r="C29" s="29" t="s">
        <v>29</v>
      </c>
      <c r="D29" s="30"/>
      <c r="E29" s="31">
        <v>0.91</v>
      </c>
      <c r="F29" s="28"/>
      <c r="G29" s="28"/>
    </row>
    <row r="30" spans="1:11" s="32" customFormat="1" ht="30" customHeight="1">
      <c r="A30" s="23"/>
      <c r="B30" s="29" t="s">
        <v>14</v>
      </c>
      <c r="C30" s="29" t="s">
        <v>30</v>
      </c>
      <c r="D30" s="30"/>
      <c r="E30" s="31">
        <v>1</v>
      </c>
      <c r="F30" s="28"/>
      <c r="G30" s="28"/>
    </row>
    <row r="31" spans="1:11" s="32" customFormat="1" ht="30">
      <c r="A31" s="23"/>
      <c r="B31" s="29" t="s">
        <v>16</v>
      </c>
      <c r="C31" s="29" t="s">
        <v>186</v>
      </c>
      <c r="D31" s="30"/>
      <c r="E31" s="31">
        <v>1</v>
      </c>
      <c r="F31" s="28"/>
      <c r="G31" s="28"/>
    </row>
    <row r="32" spans="1:11" s="32" customFormat="1" ht="30">
      <c r="A32" s="23"/>
      <c r="B32" s="29" t="s">
        <v>15</v>
      </c>
      <c r="C32" s="29" t="s">
        <v>31</v>
      </c>
      <c r="D32" s="30"/>
      <c r="E32" s="31">
        <v>1</v>
      </c>
      <c r="F32" s="28"/>
      <c r="G32" s="28"/>
    </row>
    <row r="33" spans="1:7" s="32" customFormat="1" ht="31.5" customHeight="1">
      <c r="A33" s="33"/>
      <c r="B33" s="29" t="s">
        <v>36</v>
      </c>
      <c r="C33" s="31"/>
      <c r="D33" s="31"/>
      <c r="E33" s="31"/>
      <c r="F33" s="28"/>
      <c r="G33" s="28">
        <f>ROUND(G27*E29*E30*E31*E32*E28,2)</f>
        <v>38418.269999999997</v>
      </c>
    </row>
    <row r="34" spans="1:7" s="22" customFormat="1" ht="31.5" customHeight="1">
      <c r="A34" s="17"/>
      <c r="B34" s="18" t="s">
        <v>184</v>
      </c>
      <c r="C34" s="31"/>
      <c r="D34" s="31"/>
      <c r="E34" s="31"/>
      <c r="F34" s="28"/>
      <c r="G34" s="34">
        <f>G33</f>
        <v>38418.269999999997</v>
      </c>
    </row>
    <row r="35" spans="1:7" s="22" customFormat="1">
      <c r="A35" s="23"/>
      <c r="B35" s="29"/>
      <c r="C35" s="29"/>
      <c r="D35" s="30"/>
      <c r="E35" s="31"/>
      <c r="F35" s="28"/>
      <c r="G35" s="28"/>
    </row>
    <row r="36" spans="1:7" s="22" customFormat="1" ht="30" hidden="1" customHeight="1">
      <c r="A36" s="17">
        <v>2</v>
      </c>
      <c r="B36" s="18" t="s">
        <v>63</v>
      </c>
      <c r="C36" s="19"/>
      <c r="D36" s="20"/>
      <c r="E36" s="19"/>
      <c r="F36" s="21"/>
      <c r="G36" s="21"/>
    </row>
    <row r="37" spans="1:7" s="22" customFormat="1" ht="75" hidden="1">
      <c r="A37" s="23" t="s">
        <v>5</v>
      </c>
      <c r="B37" s="24" t="s">
        <v>64</v>
      </c>
      <c r="C37" s="24" t="s">
        <v>58</v>
      </c>
      <c r="D37" s="25" t="s">
        <v>28</v>
      </c>
      <c r="E37" s="26">
        <v>0</v>
      </c>
      <c r="F37" s="27">
        <v>5181.97</v>
      </c>
      <c r="G37" s="28">
        <f>ROUND(E37*F37,2)</f>
        <v>0</v>
      </c>
    </row>
    <row r="38" spans="1:7" s="32" customFormat="1" ht="30" hidden="1">
      <c r="A38" s="23"/>
      <c r="B38" s="29" t="s">
        <v>60</v>
      </c>
      <c r="C38" s="29" t="s">
        <v>59</v>
      </c>
      <c r="D38" s="30"/>
      <c r="E38" s="31">
        <v>1</v>
      </c>
      <c r="F38" s="28"/>
      <c r="G38" s="28"/>
    </row>
    <row r="39" spans="1:7" s="32" customFormat="1" ht="30" hidden="1">
      <c r="A39" s="23"/>
      <c r="B39" s="29" t="s">
        <v>55</v>
      </c>
      <c r="C39" s="29" t="s">
        <v>29</v>
      </c>
      <c r="D39" s="30"/>
      <c r="E39" s="31">
        <v>1.26</v>
      </c>
      <c r="F39" s="28"/>
      <c r="G39" s="28"/>
    </row>
    <row r="40" spans="1:7" s="32" customFormat="1" ht="30" hidden="1" customHeight="1">
      <c r="A40" s="23"/>
      <c r="B40" s="29" t="s">
        <v>14</v>
      </c>
      <c r="C40" s="29" t="s">
        <v>30</v>
      </c>
      <c r="D40" s="30"/>
      <c r="E40" s="31">
        <v>1</v>
      </c>
      <c r="F40" s="28"/>
      <c r="G40" s="28"/>
    </row>
    <row r="41" spans="1:7" s="32" customFormat="1" ht="30" hidden="1">
      <c r="A41" s="23"/>
      <c r="B41" s="29" t="s">
        <v>16</v>
      </c>
      <c r="C41" s="29" t="s">
        <v>56</v>
      </c>
      <c r="D41" s="30"/>
      <c r="E41" s="31">
        <v>1.01</v>
      </c>
      <c r="F41" s="28"/>
      <c r="G41" s="28"/>
    </row>
    <row r="42" spans="1:7" s="32" customFormat="1" ht="30" hidden="1">
      <c r="A42" s="23"/>
      <c r="B42" s="29" t="s">
        <v>15</v>
      </c>
      <c r="C42" s="29" t="s">
        <v>31</v>
      </c>
      <c r="D42" s="30"/>
      <c r="E42" s="31">
        <v>1</v>
      </c>
      <c r="F42" s="28"/>
      <c r="G42" s="28"/>
    </row>
    <row r="43" spans="1:7" s="32" customFormat="1" ht="31.5" hidden="1" customHeight="1">
      <c r="A43" s="33"/>
      <c r="B43" s="29" t="s">
        <v>36</v>
      </c>
      <c r="C43" s="31"/>
      <c r="D43" s="31"/>
      <c r="E43" s="31"/>
      <c r="F43" s="28"/>
      <c r="G43" s="28">
        <f>ROUND(G37*E39*E40*E41*E42*E38,2)</f>
        <v>0</v>
      </c>
    </row>
    <row r="44" spans="1:7" s="22" customFormat="1" ht="31.5" hidden="1" customHeight="1">
      <c r="A44" s="17"/>
      <c r="B44" s="18" t="s">
        <v>62</v>
      </c>
      <c r="C44" s="31"/>
      <c r="D44" s="31"/>
      <c r="E44" s="31"/>
      <c r="F44" s="28"/>
      <c r="G44" s="34">
        <f>G43</f>
        <v>0</v>
      </c>
    </row>
    <row r="45" spans="1:7" s="22" customFormat="1" ht="30" hidden="1" customHeight="1">
      <c r="A45" s="17">
        <v>3</v>
      </c>
      <c r="B45" s="18" t="s">
        <v>53</v>
      </c>
      <c r="C45" s="19"/>
      <c r="D45" s="20"/>
      <c r="E45" s="19"/>
      <c r="F45" s="21"/>
      <c r="G45" s="21"/>
    </row>
    <row r="46" spans="1:7" s="22" customFormat="1" ht="120" hidden="1">
      <c r="A46" s="23" t="s">
        <v>6</v>
      </c>
      <c r="B46" s="24" t="s">
        <v>66</v>
      </c>
      <c r="C46" s="24" t="s">
        <v>65</v>
      </c>
      <c r="D46" s="25" t="s">
        <v>54</v>
      </c>
      <c r="E46" s="26">
        <v>0</v>
      </c>
      <c r="F46" s="27">
        <v>1740.18</v>
      </c>
      <c r="G46" s="28">
        <f>ROUND(E46*F46,2)</f>
        <v>0</v>
      </c>
    </row>
    <row r="47" spans="1:7" s="32" customFormat="1" ht="30" hidden="1">
      <c r="A47" s="23"/>
      <c r="B47" s="29" t="s">
        <v>55</v>
      </c>
      <c r="C47" s="29" t="s">
        <v>29</v>
      </c>
      <c r="D47" s="30"/>
      <c r="E47" s="31">
        <v>1.26</v>
      </c>
      <c r="F47" s="28"/>
      <c r="G47" s="28"/>
    </row>
    <row r="48" spans="1:7" s="32" customFormat="1" ht="30" hidden="1" customHeight="1">
      <c r="A48" s="23"/>
      <c r="B48" s="29" t="s">
        <v>14</v>
      </c>
      <c r="C48" s="29" t="s">
        <v>30</v>
      </c>
      <c r="D48" s="30"/>
      <c r="E48" s="31">
        <v>1</v>
      </c>
      <c r="F48" s="28"/>
      <c r="G48" s="28"/>
    </row>
    <row r="49" spans="1:7" s="32" customFormat="1" ht="30" hidden="1">
      <c r="A49" s="23"/>
      <c r="B49" s="29" t="s">
        <v>16</v>
      </c>
      <c r="C49" s="29" t="s">
        <v>56</v>
      </c>
      <c r="D49" s="30"/>
      <c r="E49" s="31">
        <v>1.01</v>
      </c>
      <c r="F49" s="28"/>
      <c r="G49" s="28"/>
    </row>
    <row r="50" spans="1:7" s="32" customFormat="1" ht="30" hidden="1">
      <c r="A50" s="23"/>
      <c r="B50" s="29" t="s">
        <v>15</v>
      </c>
      <c r="C50" s="29" t="s">
        <v>31</v>
      </c>
      <c r="D50" s="30"/>
      <c r="E50" s="31">
        <v>1</v>
      </c>
      <c r="F50" s="28"/>
      <c r="G50" s="28"/>
    </row>
    <row r="51" spans="1:7" s="32" customFormat="1" ht="31.5" hidden="1" customHeight="1">
      <c r="A51" s="33"/>
      <c r="B51" s="29" t="s">
        <v>36</v>
      </c>
      <c r="C51" s="31"/>
      <c r="D51" s="31"/>
      <c r="E51" s="31"/>
      <c r="F51" s="28"/>
      <c r="G51" s="28">
        <f>ROUND(G46*E47*E48*E49*E50,2)</f>
        <v>0</v>
      </c>
    </row>
    <row r="52" spans="1:7" s="22" customFormat="1" ht="31.5" hidden="1" customHeight="1">
      <c r="A52" s="17"/>
      <c r="B52" s="18" t="s">
        <v>36</v>
      </c>
      <c r="C52" s="31"/>
      <c r="D52" s="31"/>
      <c r="E52" s="31"/>
      <c r="F52" s="28"/>
      <c r="G52" s="34">
        <f>G51</f>
        <v>0</v>
      </c>
    </row>
    <row r="53" spans="1:7" s="22" customFormat="1" ht="31.5" hidden="1" customHeight="1">
      <c r="A53" s="17"/>
      <c r="B53" s="18"/>
      <c r="C53" s="31"/>
      <c r="D53" s="31"/>
      <c r="E53" s="31"/>
      <c r="F53" s="28"/>
      <c r="G53" s="34"/>
    </row>
    <row r="54" spans="1:7" s="22" customFormat="1" ht="30" hidden="1" customHeight="1">
      <c r="A54" s="17">
        <v>4</v>
      </c>
      <c r="B54" s="18" t="s">
        <v>61</v>
      </c>
      <c r="C54" s="19"/>
      <c r="D54" s="20"/>
      <c r="E54" s="19"/>
      <c r="F54" s="21"/>
      <c r="G54" s="21"/>
    </row>
    <row r="55" spans="1:7" s="22" customFormat="1" ht="75" hidden="1">
      <c r="A55" s="23" t="s">
        <v>13</v>
      </c>
      <c r="B55" s="24" t="s">
        <v>34</v>
      </c>
      <c r="C55" s="24" t="s">
        <v>67</v>
      </c>
      <c r="D55" s="25" t="s">
        <v>28</v>
      </c>
      <c r="E55" s="26">
        <v>0</v>
      </c>
      <c r="F55" s="27">
        <v>2661.7</v>
      </c>
      <c r="G55" s="28">
        <f>ROUND(E55*F55,2)</f>
        <v>0</v>
      </c>
    </row>
    <row r="56" spans="1:7" s="32" customFormat="1" ht="30" hidden="1">
      <c r="A56" s="23"/>
      <c r="B56" s="29" t="s">
        <v>42</v>
      </c>
      <c r="C56" s="29" t="s">
        <v>29</v>
      </c>
      <c r="D56" s="30"/>
      <c r="E56" s="31">
        <v>0.94</v>
      </c>
      <c r="F56" s="28"/>
      <c r="G56" s="28"/>
    </row>
    <row r="57" spans="1:7" s="32" customFormat="1" ht="30" hidden="1" customHeight="1">
      <c r="A57" s="23"/>
      <c r="B57" s="29" t="s">
        <v>14</v>
      </c>
      <c r="C57" s="29" t="s">
        <v>30</v>
      </c>
      <c r="D57" s="30"/>
      <c r="E57" s="31">
        <v>1</v>
      </c>
      <c r="F57" s="28"/>
      <c r="G57" s="28"/>
    </row>
    <row r="58" spans="1:7" s="32" customFormat="1" ht="30" hidden="1">
      <c r="A58" s="23"/>
      <c r="B58" s="29" t="s">
        <v>16</v>
      </c>
      <c r="C58" s="29" t="s">
        <v>35</v>
      </c>
      <c r="D58" s="30"/>
      <c r="E58" s="31">
        <v>1.01</v>
      </c>
      <c r="F58" s="28"/>
      <c r="G58" s="28"/>
    </row>
    <row r="59" spans="1:7" s="32" customFormat="1" ht="30" hidden="1">
      <c r="A59" s="23"/>
      <c r="B59" s="29" t="s">
        <v>15</v>
      </c>
      <c r="C59" s="29" t="s">
        <v>31</v>
      </c>
      <c r="D59" s="30"/>
      <c r="E59" s="31">
        <v>1</v>
      </c>
      <c r="F59" s="28"/>
      <c r="G59" s="28"/>
    </row>
    <row r="60" spans="1:7" s="32" customFormat="1" ht="31.5" hidden="1" customHeight="1">
      <c r="A60" s="33"/>
      <c r="B60" s="29" t="s">
        <v>36</v>
      </c>
      <c r="C60" s="31"/>
      <c r="D60" s="31"/>
      <c r="E60" s="31"/>
      <c r="F60" s="28"/>
      <c r="G60" s="28">
        <f>ROUND(G55*E56*E57*E58*E59,2)</f>
        <v>0</v>
      </c>
    </row>
    <row r="61" spans="1:7" s="22" customFormat="1" ht="31.5" hidden="1" customHeight="1">
      <c r="A61" s="17"/>
      <c r="B61" s="18" t="s">
        <v>36</v>
      </c>
      <c r="C61" s="31"/>
      <c r="D61" s="31"/>
      <c r="E61" s="31"/>
      <c r="F61" s="28"/>
      <c r="G61" s="34">
        <f>G60</f>
        <v>0</v>
      </c>
    </row>
    <row r="62" spans="1:7" s="22" customFormat="1" ht="31.5" hidden="1" customHeight="1">
      <c r="A62" s="17"/>
      <c r="B62" s="18"/>
      <c r="C62" s="31"/>
      <c r="D62" s="31"/>
      <c r="E62" s="31"/>
      <c r="F62" s="28"/>
      <c r="G62" s="34"/>
    </row>
    <row r="63" spans="1:7" s="22" customFormat="1" ht="30" hidden="1" customHeight="1">
      <c r="A63" s="17">
        <v>4</v>
      </c>
      <c r="B63" s="18" t="s">
        <v>39</v>
      </c>
      <c r="C63" s="19"/>
      <c r="D63" s="20"/>
      <c r="E63" s="19"/>
      <c r="F63" s="21"/>
      <c r="G63" s="21"/>
    </row>
    <row r="64" spans="1:7" s="22" customFormat="1" ht="45" hidden="1">
      <c r="A64" s="23" t="s">
        <v>13</v>
      </c>
      <c r="B64" s="24" t="s">
        <v>41</v>
      </c>
      <c r="C64" s="24" t="s">
        <v>40</v>
      </c>
      <c r="D64" s="25" t="s">
        <v>7</v>
      </c>
      <c r="E64" s="26">
        <v>0</v>
      </c>
      <c r="F64" s="27">
        <v>139.74</v>
      </c>
      <c r="G64" s="27">
        <f>ROUND(E64*F64,2)</f>
        <v>0</v>
      </c>
    </row>
    <row r="65" spans="1:7" s="22" customFormat="1" ht="15" hidden="1" customHeight="1">
      <c r="A65" s="37"/>
      <c r="B65" s="29" t="s">
        <v>17</v>
      </c>
      <c r="C65" s="31"/>
      <c r="D65" s="31"/>
      <c r="E65" s="31"/>
      <c r="F65" s="28"/>
      <c r="G65" s="28">
        <f>SUM(G64:G64)</f>
        <v>0</v>
      </c>
    </row>
    <row r="66" spans="1:7" s="32" customFormat="1" ht="30" hidden="1">
      <c r="A66" s="23"/>
      <c r="B66" s="29" t="s">
        <v>55</v>
      </c>
      <c r="C66" s="29" t="s">
        <v>23</v>
      </c>
      <c r="D66" s="30"/>
      <c r="E66" s="31">
        <v>1.32</v>
      </c>
      <c r="F66" s="28"/>
      <c r="G66" s="28"/>
    </row>
    <row r="67" spans="1:7" s="32" customFormat="1" ht="30" hidden="1" customHeight="1">
      <c r="A67" s="23"/>
      <c r="B67" s="29" t="s">
        <v>14</v>
      </c>
      <c r="C67" s="29" t="s">
        <v>43</v>
      </c>
      <c r="D67" s="30"/>
      <c r="E67" s="31">
        <v>1</v>
      </c>
      <c r="F67" s="28"/>
      <c r="G67" s="28"/>
    </row>
    <row r="68" spans="1:7" s="32" customFormat="1" ht="32.25" hidden="1" customHeight="1">
      <c r="A68" s="33"/>
      <c r="B68" s="29" t="s">
        <v>44</v>
      </c>
      <c r="C68" s="31"/>
      <c r="D68" s="31"/>
      <c r="E68" s="31"/>
      <c r="F68" s="28"/>
      <c r="G68" s="28">
        <f>ROUND(G65*E66*E67,2)</f>
        <v>0</v>
      </c>
    </row>
    <row r="69" spans="1:7" s="22" customFormat="1" ht="31.5" hidden="1" customHeight="1">
      <c r="A69" s="17"/>
      <c r="B69" s="18" t="s">
        <v>44</v>
      </c>
      <c r="C69" s="31"/>
      <c r="D69" s="31"/>
      <c r="E69" s="31"/>
      <c r="F69" s="28"/>
      <c r="G69" s="34">
        <f>G68</f>
        <v>0</v>
      </c>
    </row>
    <row r="70" spans="1:7" s="32" customFormat="1" ht="18.75" hidden="1" customHeight="1">
      <c r="A70" s="33"/>
      <c r="B70" s="29"/>
      <c r="C70" s="31"/>
      <c r="D70" s="31"/>
      <c r="E70" s="31"/>
      <c r="F70" s="38"/>
      <c r="G70" s="28"/>
    </row>
    <row r="71" spans="1:7" s="22" customFormat="1" ht="30" hidden="1" customHeight="1">
      <c r="A71" s="17">
        <v>5</v>
      </c>
      <c r="B71" s="18" t="s">
        <v>45</v>
      </c>
      <c r="C71" s="19"/>
      <c r="D71" s="20"/>
      <c r="E71" s="19"/>
      <c r="F71" s="21"/>
      <c r="G71" s="21"/>
    </row>
    <row r="72" spans="1:7" s="22" customFormat="1" ht="45" hidden="1">
      <c r="A72" s="39" t="s">
        <v>19</v>
      </c>
      <c r="B72" s="24" t="s">
        <v>47</v>
      </c>
      <c r="C72" s="24" t="s">
        <v>48</v>
      </c>
      <c r="D72" s="25" t="s">
        <v>46</v>
      </c>
      <c r="E72" s="26">
        <v>0</v>
      </c>
      <c r="F72" s="40">
        <v>275.02999999999997</v>
      </c>
      <c r="G72" s="28">
        <f>ROUND(E72*F72,2)</f>
        <v>0</v>
      </c>
    </row>
    <row r="73" spans="1:7" s="22" customFormat="1" ht="30" hidden="1">
      <c r="A73" s="23"/>
      <c r="B73" s="29" t="s">
        <v>55</v>
      </c>
      <c r="C73" s="29" t="s">
        <v>49</v>
      </c>
      <c r="D73" s="30"/>
      <c r="E73" s="31">
        <v>1.29</v>
      </c>
      <c r="F73" s="28"/>
      <c r="G73" s="28"/>
    </row>
    <row r="74" spans="1:7" s="22" customFormat="1" hidden="1">
      <c r="A74" s="23"/>
      <c r="B74" s="29" t="s">
        <v>14</v>
      </c>
      <c r="C74" s="29"/>
      <c r="D74" s="30"/>
      <c r="E74" s="31">
        <v>1</v>
      </c>
      <c r="F74" s="28"/>
      <c r="G74" s="28"/>
    </row>
    <row r="75" spans="1:7" s="32" customFormat="1" ht="30" hidden="1">
      <c r="A75" s="23"/>
      <c r="B75" s="29" t="s">
        <v>16</v>
      </c>
      <c r="C75" s="29" t="s">
        <v>57</v>
      </c>
      <c r="D75" s="30"/>
      <c r="E75" s="31">
        <v>1.01</v>
      </c>
      <c r="F75" s="28"/>
      <c r="G75" s="28"/>
    </row>
    <row r="76" spans="1:7" s="32" customFormat="1" ht="30" hidden="1">
      <c r="A76" s="23"/>
      <c r="B76" s="29" t="s">
        <v>15</v>
      </c>
      <c r="C76" s="29" t="s">
        <v>50</v>
      </c>
      <c r="D76" s="30"/>
      <c r="E76" s="31">
        <v>1</v>
      </c>
      <c r="F76" s="28"/>
      <c r="G76" s="28"/>
    </row>
    <row r="77" spans="1:7" s="22" customFormat="1" ht="30" hidden="1">
      <c r="A77" s="37"/>
      <c r="B77" s="29" t="s">
        <v>51</v>
      </c>
      <c r="C77" s="31"/>
      <c r="D77" s="31"/>
      <c r="E77" s="31"/>
      <c r="F77" s="28"/>
      <c r="G77" s="28">
        <f>ROUND(G72*E73*E74*E75*E76,2)</f>
        <v>0</v>
      </c>
    </row>
    <row r="78" spans="1:7" s="22" customFormat="1" ht="31.5" hidden="1" customHeight="1">
      <c r="A78" s="17"/>
      <c r="B78" s="18" t="s">
        <v>51</v>
      </c>
      <c r="C78" s="31"/>
      <c r="D78" s="31"/>
      <c r="E78" s="31"/>
      <c r="F78" s="28"/>
      <c r="G78" s="34">
        <f>G77</f>
        <v>0</v>
      </c>
    </row>
    <row r="79" spans="1:7" s="22" customFormat="1" ht="28.5">
      <c r="A79" s="17"/>
      <c r="B79" s="18" t="s">
        <v>24</v>
      </c>
      <c r="C79" s="31"/>
      <c r="D79" s="31"/>
      <c r="E79" s="31"/>
      <c r="F79" s="28"/>
      <c r="G79" s="34">
        <f>G16+G34+G69+G78+G52+G61+G44+G25</f>
        <v>65770.22</v>
      </c>
    </row>
    <row r="80" spans="1:7" s="22" customFormat="1">
      <c r="A80" s="17"/>
      <c r="B80" s="41"/>
      <c r="C80" s="42"/>
      <c r="D80" s="42"/>
      <c r="E80" s="42"/>
      <c r="F80" s="43"/>
      <c r="G80" s="21"/>
    </row>
    <row r="81" spans="1:15" s="22" customFormat="1">
      <c r="A81" s="17"/>
      <c r="B81" s="41"/>
      <c r="C81" s="42"/>
      <c r="D81" s="42"/>
      <c r="E81" s="42"/>
      <c r="F81" s="43"/>
      <c r="G81" s="21"/>
    </row>
    <row r="82" spans="1:15" s="22" customFormat="1" ht="28.5" customHeight="1">
      <c r="A82" s="17">
        <v>3</v>
      </c>
      <c r="B82" s="18" t="s">
        <v>26</v>
      </c>
      <c r="C82" s="42"/>
      <c r="D82" s="42"/>
      <c r="E82" s="42"/>
      <c r="F82" s="43"/>
      <c r="G82" s="21"/>
    </row>
    <row r="83" spans="1:15" s="22" customFormat="1" ht="168" customHeight="1">
      <c r="A83" s="39" t="s">
        <v>6</v>
      </c>
      <c r="B83" s="29" t="s">
        <v>52</v>
      </c>
      <c r="C83" s="29" t="s">
        <v>25</v>
      </c>
      <c r="D83" s="31"/>
      <c r="E83" s="31">
        <v>1.1286</v>
      </c>
      <c r="F83" s="28"/>
      <c r="G83" s="46"/>
      <c r="H83" s="181"/>
      <c r="I83" s="182"/>
      <c r="J83" s="182"/>
      <c r="K83" s="182"/>
      <c r="L83" s="47"/>
    </row>
    <row r="84" spans="1:15" s="22" customFormat="1" ht="28.5">
      <c r="A84" s="17"/>
      <c r="B84" s="18" t="s">
        <v>27</v>
      </c>
      <c r="C84" s="31"/>
      <c r="D84" s="31"/>
      <c r="E84" s="31"/>
      <c r="F84" s="28"/>
      <c r="G84" s="34">
        <f>ROUND(G79*E83,2)</f>
        <v>74228.27</v>
      </c>
      <c r="H84" s="48"/>
      <c r="I84" s="48"/>
      <c r="J84" s="48"/>
      <c r="K84" s="48"/>
      <c r="L84" s="47"/>
    </row>
    <row r="85" spans="1:15" s="22" customFormat="1" ht="18.75">
      <c r="A85" s="17"/>
      <c r="B85" s="18"/>
      <c r="C85" s="42"/>
      <c r="D85" s="42"/>
      <c r="E85" s="42"/>
      <c r="F85" s="43"/>
      <c r="G85" s="21"/>
      <c r="H85" s="48"/>
      <c r="I85" s="49"/>
      <c r="J85" s="48"/>
      <c r="K85" s="48"/>
      <c r="L85" s="47"/>
    </row>
    <row r="86" spans="1:15" s="22" customFormat="1" ht="18.75">
      <c r="A86" s="17">
        <v>4</v>
      </c>
      <c r="B86" s="18" t="s">
        <v>204</v>
      </c>
      <c r="C86" s="29" t="s">
        <v>174</v>
      </c>
      <c r="D86" s="31" t="s">
        <v>115</v>
      </c>
      <c r="E86" s="31">
        <v>6</v>
      </c>
      <c r="F86" s="28">
        <f>ROUND(G86/E86,2)</f>
        <v>42.92</v>
      </c>
      <c r="G86" s="34">
        <f>'02-01-01'!N76/1000</f>
        <v>257.49837000000002</v>
      </c>
      <c r="H86" s="48"/>
      <c r="I86" s="49"/>
      <c r="J86" s="48"/>
      <c r="K86" s="48"/>
      <c r="L86" s="47"/>
    </row>
    <row r="87" spans="1:15" s="22" customFormat="1" ht="18.75">
      <c r="A87" s="23"/>
      <c r="B87" s="29"/>
      <c r="C87" s="29"/>
      <c r="D87" s="30"/>
      <c r="E87" s="31"/>
      <c r="F87" s="28"/>
      <c r="G87" s="28"/>
      <c r="H87" s="50"/>
      <c r="I87" s="51"/>
      <c r="J87" s="48"/>
      <c r="K87" s="48"/>
      <c r="L87" s="47"/>
      <c r="M87" s="48"/>
      <c r="N87" s="48"/>
      <c r="O87" s="51"/>
    </row>
    <row r="88" spans="1:15" s="22" customFormat="1" ht="106.5" customHeight="1">
      <c r="A88" s="52">
        <v>5</v>
      </c>
      <c r="B88" s="18" t="s">
        <v>175</v>
      </c>
      <c r="C88" s="29" t="s">
        <v>25</v>
      </c>
      <c r="D88" s="31"/>
      <c r="E88" s="169">
        <v>1.0528999999999999</v>
      </c>
      <c r="F88" s="28"/>
      <c r="G88" s="34">
        <f>ROUND((G86)*E88,2)</f>
        <v>271.12</v>
      </c>
      <c r="H88" s="48"/>
      <c r="I88" s="48"/>
      <c r="J88" s="48"/>
      <c r="K88" s="51"/>
      <c r="L88" s="51"/>
    </row>
    <row r="89" spans="1:15" s="22" customFormat="1" ht="18.75">
      <c r="A89" s="23"/>
      <c r="B89" s="29"/>
      <c r="C89" s="29"/>
      <c r="D89" s="30"/>
      <c r="E89" s="31"/>
      <c r="F89" s="28"/>
      <c r="G89" s="28"/>
      <c r="H89" s="50"/>
      <c r="I89" s="48"/>
      <c r="J89" s="48"/>
      <c r="K89" s="51"/>
      <c r="L89" s="51"/>
    </row>
    <row r="90" spans="1:15" s="22" customFormat="1" ht="32.25" customHeight="1">
      <c r="A90" s="52">
        <v>6</v>
      </c>
      <c r="B90" s="18" t="s">
        <v>27</v>
      </c>
      <c r="C90" s="31"/>
      <c r="D90" s="31"/>
      <c r="E90" s="31"/>
      <c r="F90" s="28"/>
      <c r="G90" s="34">
        <f>G88+G84</f>
        <v>74499.39</v>
      </c>
      <c r="H90" s="50"/>
      <c r="I90" s="48"/>
      <c r="J90" s="48"/>
      <c r="K90" s="48"/>
      <c r="L90" s="47"/>
    </row>
    <row r="91" spans="1:15" s="22" customFormat="1">
      <c r="A91" s="174"/>
      <c r="B91" s="175"/>
      <c r="C91" s="174"/>
      <c r="D91" s="174"/>
      <c r="E91" s="174"/>
      <c r="F91" s="174"/>
      <c r="G91" s="176"/>
    </row>
    <row r="92" spans="1:15">
      <c r="A92" s="53"/>
      <c r="B92" s="177"/>
      <c r="C92" s="53"/>
      <c r="D92" s="53"/>
      <c r="E92" s="53"/>
      <c r="F92" s="53"/>
      <c r="G92" s="53"/>
    </row>
    <row r="93" spans="1:15" s="22" customFormat="1" ht="30" customHeight="1">
      <c r="A93" s="17">
        <v>7</v>
      </c>
      <c r="B93" s="18" t="s">
        <v>8</v>
      </c>
      <c r="C93" s="44"/>
      <c r="D93" s="45"/>
      <c r="E93" s="44"/>
      <c r="F93" s="34"/>
      <c r="G93" s="34"/>
    </row>
    <row r="94" spans="1:15" s="22" customFormat="1" ht="30">
      <c r="A94" s="39" t="s">
        <v>208</v>
      </c>
      <c r="B94" s="29" t="s">
        <v>9</v>
      </c>
      <c r="C94" s="29" t="s">
        <v>20</v>
      </c>
      <c r="D94" s="30" t="s">
        <v>10</v>
      </c>
      <c r="E94" s="31">
        <v>20</v>
      </c>
      <c r="F94" s="28"/>
      <c r="G94" s="28">
        <f>ROUND(G90*E94/100,2)</f>
        <v>14899.88</v>
      </c>
    </row>
    <row r="95" spans="1:15" s="22" customFormat="1" ht="30" customHeight="1">
      <c r="A95" s="17">
        <v>8</v>
      </c>
      <c r="B95" s="18" t="s">
        <v>11</v>
      </c>
      <c r="C95" s="31"/>
      <c r="D95" s="31"/>
      <c r="E95" s="31"/>
      <c r="F95" s="28"/>
      <c r="G95" s="34">
        <f>G90+G94</f>
        <v>89399.27</v>
      </c>
    </row>
    <row r="96" spans="1:15">
      <c r="A96" s="3"/>
      <c r="B96" s="4"/>
      <c r="C96" s="3"/>
      <c r="D96" s="3"/>
      <c r="E96" s="3"/>
      <c r="F96" s="3"/>
      <c r="G96" s="3"/>
    </row>
    <row r="98" spans="1:9">
      <c r="I98" s="5"/>
    </row>
    <row r="99" spans="1:9">
      <c r="I99" s="5"/>
    </row>
    <row r="103" spans="1:9">
      <c r="A103" s="3"/>
      <c r="B103" s="13"/>
      <c r="C103" s="9"/>
      <c r="D103" s="9"/>
      <c r="E103" s="3"/>
      <c r="F103" s="3"/>
      <c r="G103" s="3"/>
    </row>
    <row r="104" spans="1:9">
      <c r="A104" s="3"/>
      <c r="B104" s="12"/>
      <c r="C104" s="10"/>
      <c r="D104" s="9"/>
      <c r="E104" s="3"/>
      <c r="F104" s="3"/>
      <c r="G104" s="3"/>
    </row>
    <row r="105" spans="1:9">
      <c r="A105" s="3"/>
      <c r="B105" s="12"/>
      <c r="C105" s="10"/>
      <c r="D105" s="9"/>
      <c r="E105" s="3"/>
      <c r="F105" s="3"/>
      <c r="G105" s="3"/>
    </row>
    <row r="106" spans="1:9">
      <c r="A106" s="3"/>
      <c r="B106" s="12"/>
      <c r="C106" s="10"/>
      <c r="D106" s="9"/>
      <c r="E106" s="3"/>
      <c r="F106" s="3"/>
      <c r="G106" s="3"/>
    </row>
    <row r="107" spans="1:9">
      <c r="A107" s="3"/>
      <c r="B107" s="12"/>
      <c r="C107" s="10"/>
      <c r="D107" s="9"/>
      <c r="E107" s="3"/>
      <c r="F107" s="3"/>
      <c r="G107" s="3"/>
    </row>
    <row r="108" spans="1:9">
      <c r="A108" s="3"/>
      <c r="B108" s="12"/>
      <c r="C108" s="10"/>
      <c r="D108" s="9"/>
      <c r="E108" s="3"/>
      <c r="F108" s="3"/>
      <c r="G108" s="3"/>
    </row>
    <row r="109" spans="1:9">
      <c r="A109" s="3"/>
      <c r="B109" s="12"/>
      <c r="C109" s="10"/>
      <c r="D109" s="9"/>
      <c r="E109" s="3"/>
      <c r="F109" s="3"/>
      <c r="G109" s="3"/>
    </row>
    <row r="110" spans="1:9">
      <c r="A110" s="3"/>
      <c r="B110" s="12"/>
      <c r="C110" s="10"/>
      <c r="D110" s="9"/>
      <c r="E110" s="3"/>
      <c r="F110" s="3"/>
      <c r="G110" s="3"/>
    </row>
    <row r="111" spans="1:9">
      <c r="A111" s="3"/>
      <c r="B111" s="12"/>
      <c r="C111" s="10"/>
      <c r="D111" s="9"/>
      <c r="E111" s="3"/>
      <c r="F111" s="3"/>
      <c r="G111" s="3"/>
    </row>
    <row r="112" spans="1:9">
      <c r="A112" s="3"/>
      <c r="B112" s="12"/>
      <c r="C112" s="10"/>
      <c r="D112" s="9"/>
      <c r="E112" s="3"/>
      <c r="F112" s="3"/>
      <c r="G112" s="3"/>
    </row>
    <row r="113" spans="1:7">
      <c r="A113" s="3"/>
      <c r="B113" s="12"/>
      <c r="C113" s="10"/>
      <c r="D113" s="9"/>
      <c r="E113" s="3"/>
      <c r="F113" s="3"/>
      <c r="G113" s="3"/>
    </row>
    <row r="114" spans="1:7">
      <c r="A114" s="3"/>
      <c r="B114" s="12"/>
      <c r="C114" s="10"/>
      <c r="D114" s="9"/>
      <c r="E114" s="3"/>
      <c r="F114" s="3"/>
      <c r="G114" s="3"/>
    </row>
    <row r="115" spans="1:7">
      <c r="A115" s="3"/>
      <c r="B115" s="12"/>
      <c r="C115" s="10"/>
      <c r="D115" s="9"/>
      <c r="E115" s="3"/>
      <c r="F115" s="3"/>
      <c r="G115" s="3"/>
    </row>
    <row r="116" spans="1:7">
      <c r="A116" s="3"/>
      <c r="B116" s="14"/>
      <c r="C116" s="10"/>
      <c r="D116" s="9"/>
      <c r="E116" s="3"/>
      <c r="F116" s="3"/>
      <c r="G116" s="3"/>
    </row>
    <row r="117" spans="1:7" ht="36" customHeight="1">
      <c r="A117" s="3"/>
      <c r="B117" s="12"/>
      <c r="C117" s="10"/>
      <c r="D117" s="9"/>
      <c r="E117" s="3"/>
      <c r="F117" s="3"/>
      <c r="G117" s="3"/>
    </row>
    <row r="118" spans="1:7">
      <c r="A118" s="3"/>
      <c r="B118" s="12"/>
      <c r="C118" s="11"/>
      <c r="D118" s="9"/>
      <c r="E118" s="3"/>
      <c r="F118" s="3"/>
      <c r="G118" s="3"/>
    </row>
    <row r="119" spans="1:7">
      <c r="A119" s="3"/>
      <c r="B119" s="4"/>
      <c r="C119" s="3"/>
      <c r="D119" s="3"/>
      <c r="E119" s="3"/>
      <c r="F119" s="3"/>
      <c r="G119" s="3"/>
    </row>
    <row r="120" spans="1:7">
      <c r="A120" s="3"/>
      <c r="B120" s="4"/>
      <c r="C120" s="3"/>
      <c r="D120" s="3"/>
    </row>
    <row r="121" spans="1:7">
      <c r="A121" s="3"/>
      <c r="B121" s="4"/>
      <c r="C121" s="3"/>
      <c r="D121" s="3"/>
    </row>
    <row r="122" spans="1:7">
      <c r="A122" s="3"/>
      <c r="B122" s="4"/>
      <c r="C122" s="3"/>
      <c r="D122" s="3"/>
      <c r="E122" s="3"/>
      <c r="F122" s="3"/>
      <c r="G122" s="3"/>
    </row>
  </sheetData>
  <mergeCells count="5">
    <mergeCell ref="A1:G1"/>
    <mergeCell ref="A2:G2"/>
    <mergeCell ref="A5:G5"/>
    <mergeCell ref="H83:K83"/>
    <mergeCell ref="H7:H20"/>
  </mergeCells>
  <printOptions horizontalCentered="1"/>
  <pageMargins left="0.9055118110236221" right="0.70866141732283472" top="0.74803149606299213" bottom="0.74803149606299213" header="0.31496062992125984" footer="0.31496062992125984"/>
  <pageSetup paperSize="9" scale="65" orientation="portrait" horizontalDpi="300" verticalDpi="300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124"/>
  <sheetViews>
    <sheetView topLeftCell="A25" workbookViewId="0">
      <selection activeCell="E35" sqref="E35"/>
    </sheetView>
  </sheetViews>
  <sheetFormatPr defaultColWidth="9.140625" defaultRowHeight="11.25" customHeight="1"/>
  <cols>
    <col min="1" max="1" width="9.140625" style="58" customWidth="1"/>
    <col min="2" max="2" width="20.140625" style="56" customWidth="1"/>
    <col min="3" max="3" width="13.42578125" style="56" customWidth="1"/>
    <col min="4" max="4" width="12.85546875" style="56" customWidth="1"/>
    <col min="5" max="5" width="13.28515625" style="56" customWidth="1"/>
    <col min="6" max="6" width="8.5703125" style="56" customWidth="1"/>
    <col min="7" max="7" width="10.5703125" style="56" customWidth="1"/>
    <col min="8" max="8" width="8.42578125" style="56" customWidth="1"/>
    <col min="9" max="9" width="13" style="56" customWidth="1"/>
    <col min="10" max="10" width="12.42578125" style="56" customWidth="1"/>
    <col min="11" max="11" width="8.5703125" style="56" customWidth="1"/>
    <col min="12" max="12" width="12.85546875" style="56" customWidth="1"/>
    <col min="13" max="13" width="7.42578125" style="56" customWidth="1"/>
    <col min="14" max="14" width="13.42578125" style="56" customWidth="1"/>
    <col min="15" max="15" width="14.5703125" style="56" hidden="1" customWidth="1"/>
    <col min="16" max="16" width="78.28515625" style="56" hidden="1" customWidth="1"/>
    <col min="17" max="17" width="73.7109375" style="56" hidden="1" customWidth="1"/>
    <col min="18" max="21" width="9.140625" style="56"/>
    <col min="22" max="22" width="55.5703125" style="57" hidden="1" customWidth="1"/>
    <col min="23" max="23" width="54.7109375" style="57" hidden="1" customWidth="1"/>
    <col min="24" max="29" width="86.7109375" style="57" hidden="1" customWidth="1"/>
    <col min="30" max="32" width="164.140625" style="57" hidden="1" customWidth="1"/>
    <col min="33" max="33" width="34.7109375" style="57" hidden="1" customWidth="1"/>
    <col min="34" max="34" width="164.140625" style="57" hidden="1" customWidth="1"/>
    <col min="35" max="35" width="39.5703125" style="57" hidden="1" customWidth="1"/>
    <col min="36" max="36" width="134.85546875" style="57" hidden="1" customWidth="1"/>
    <col min="37" max="40" width="39.5703125" style="57" hidden="1" customWidth="1"/>
    <col min="41" max="42" width="134.85546875" style="57" hidden="1" customWidth="1"/>
    <col min="43" max="43" width="101.140625" style="57" hidden="1" customWidth="1"/>
    <col min="44" max="44" width="134.85546875" style="57" hidden="1" customWidth="1"/>
    <col min="45" max="47" width="101.140625" style="57" hidden="1" customWidth="1"/>
    <col min="48" max="48" width="58.7109375" style="57" hidden="1" customWidth="1"/>
    <col min="49" max="49" width="55.28515625" style="57" hidden="1" customWidth="1"/>
    <col min="50" max="50" width="58.7109375" style="57" hidden="1" customWidth="1"/>
    <col min="51" max="51" width="55.28515625" style="57" hidden="1" customWidth="1"/>
    <col min="52" max="16384" width="9.140625" style="56"/>
  </cols>
  <sheetData>
    <row r="1" spans="1:28" s="59" customFormat="1" ht="15">
      <c r="N1" s="167" t="s">
        <v>173</v>
      </c>
    </row>
    <row r="2" spans="1:28" s="59" customFormat="1" ht="11.25" customHeight="1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168" t="s">
        <v>172</v>
      </c>
    </row>
    <row r="3" spans="1:28" s="59" customFormat="1" ht="6.75" customHeight="1">
      <c r="A3" s="65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167"/>
    </row>
    <row r="4" spans="1:28" s="59" customFormat="1" ht="11.25" customHeight="1">
      <c r="A4" s="184" t="s">
        <v>171</v>
      </c>
      <c r="B4" s="184"/>
      <c r="C4" s="184"/>
      <c r="D4" s="166"/>
      <c r="E4" s="65"/>
      <c r="F4" s="65"/>
      <c r="G4" s="65"/>
      <c r="H4" s="65"/>
      <c r="I4" s="65"/>
      <c r="J4" s="58"/>
      <c r="K4" s="184" t="s">
        <v>170</v>
      </c>
      <c r="L4" s="184"/>
      <c r="M4" s="184"/>
      <c r="N4" s="184"/>
    </row>
    <row r="5" spans="1:28" s="59" customFormat="1" ht="11.25" customHeight="1">
      <c r="A5" s="185"/>
      <c r="B5" s="185"/>
      <c r="C5" s="185"/>
      <c r="D5" s="185"/>
      <c r="E5" s="164"/>
      <c r="F5" s="65"/>
      <c r="G5" s="65"/>
      <c r="H5" s="65"/>
      <c r="I5" s="65"/>
      <c r="J5" s="186"/>
      <c r="K5" s="186"/>
      <c r="L5" s="186"/>
      <c r="M5" s="186"/>
      <c r="N5" s="186"/>
    </row>
    <row r="6" spans="1:28" s="59" customFormat="1" ht="15">
      <c r="A6" s="187"/>
      <c r="B6" s="187"/>
      <c r="C6" s="187"/>
      <c r="D6" s="187"/>
      <c r="E6" s="65"/>
      <c r="F6" s="65"/>
      <c r="G6" s="65"/>
      <c r="H6" s="65"/>
      <c r="I6" s="65"/>
      <c r="J6" s="187"/>
      <c r="K6" s="187"/>
      <c r="L6" s="187"/>
      <c r="M6" s="187"/>
      <c r="N6" s="187"/>
      <c r="V6" s="57" t="s">
        <v>72</v>
      </c>
      <c r="W6" s="57" t="s">
        <v>72</v>
      </c>
    </row>
    <row r="7" spans="1:28" s="59" customFormat="1" ht="11.25" customHeight="1">
      <c r="A7" s="163"/>
      <c r="B7" s="165"/>
      <c r="C7" s="139"/>
      <c r="D7" s="164"/>
      <c r="E7" s="65"/>
      <c r="F7" s="65"/>
      <c r="G7" s="65"/>
      <c r="H7" s="65"/>
      <c r="I7" s="65"/>
      <c r="J7" s="163"/>
      <c r="K7" s="163"/>
      <c r="L7" s="163"/>
      <c r="M7" s="163"/>
      <c r="N7" s="139"/>
    </row>
    <row r="8" spans="1:28" s="59" customFormat="1" ht="11.25" customHeight="1">
      <c r="A8" s="58" t="s">
        <v>169</v>
      </c>
      <c r="B8" s="68"/>
      <c r="C8" s="68"/>
      <c r="D8" s="68"/>
      <c r="E8" s="65"/>
      <c r="F8" s="65"/>
      <c r="G8" s="65"/>
      <c r="H8" s="65"/>
      <c r="I8" s="65"/>
      <c r="J8" s="58"/>
      <c r="K8" s="58"/>
      <c r="L8" s="68"/>
      <c r="M8" s="68"/>
      <c r="N8" s="144" t="s">
        <v>169</v>
      </c>
    </row>
    <row r="9" spans="1:28" s="59" customFormat="1" ht="8.25" customHeight="1">
      <c r="A9" s="65"/>
      <c r="B9" s="65"/>
      <c r="C9" s="65"/>
      <c r="D9" s="65"/>
      <c r="E9" s="65"/>
      <c r="F9" s="162"/>
      <c r="G9" s="65"/>
      <c r="H9" s="65"/>
      <c r="I9" s="65"/>
      <c r="J9" s="65"/>
      <c r="K9" s="65"/>
      <c r="L9" s="65"/>
      <c r="M9" s="65"/>
      <c r="N9" s="65"/>
    </row>
    <row r="10" spans="1:28" s="59" customFormat="1" ht="2.25" customHeight="1">
      <c r="A10" s="159"/>
      <c r="B10" s="68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</row>
    <row r="11" spans="1:28" s="59" customFormat="1" ht="11.25" customHeight="1">
      <c r="A11" s="159" t="s">
        <v>168</v>
      </c>
      <c r="B11" s="68"/>
      <c r="C11" s="65"/>
      <c r="E11" s="65"/>
      <c r="F11" s="65"/>
      <c r="G11" s="191" t="s">
        <v>167</v>
      </c>
      <c r="H11" s="191"/>
      <c r="I11" s="191"/>
      <c r="J11" s="191"/>
      <c r="K11" s="191"/>
      <c r="L11" s="191"/>
      <c r="M11" s="191"/>
      <c r="N11" s="191"/>
    </row>
    <row r="12" spans="1:28" s="59" customFormat="1" ht="45" customHeight="1">
      <c r="A12" s="159" t="s">
        <v>166</v>
      </c>
      <c r="B12" s="68"/>
      <c r="C12" s="65"/>
      <c r="E12" s="154"/>
      <c r="F12" s="154"/>
      <c r="G12" s="192" t="s">
        <v>165</v>
      </c>
      <c r="H12" s="192"/>
      <c r="I12" s="192"/>
      <c r="J12" s="192"/>
      <c r="K12" s="192"/>
      <c r="L12" s="192"/>
      <c r="M12" s="192"/>
      <c r="N12" s="192"/>
      <c r="X12" s="63" t="s">
        <v>165</v>
      </c>
    </row>
    <row r="13" spans="1:28" s="59" customFormat="1" ht="78.75" customHeight="1">
      <c r="A13" s="193" t="s">
        <v>164</v>
      </c>
      <c r="B13" s="193"/>
      <c r="C13" s="193"/>
      <c r="D13" s="193"/>
      <c r="E13" s="193"/>
      <c r="F13" s="193"/>
      <c r="G13" s="192" t="s">
        <v>163</v>
      </c>
      <c r="H13" s="192"/>
      <c r="I13" s="192"/>
      <c r="J13" s="192"/>
      <c r="K13" s="192"/>
      <c r="L13" s="192"/>
      <c r="M13" s="192"/>
      <c r="N13" s="192"/>
      <c r="P13" s="161" t="s">
        <v>164</v>
      </c>
      <c r="Q13" s="161" t="s">
        <v>163</v>
      </c>
      <c r="R13" s="160"/>
      <c r="S13" s="160"/>
      <c r="T13" s="160"/>
      <c r="U13" s="160"/>
      <c r="Y13" s="63" t="s">
        <v>163</v>
      </c>
    </row>
    <row r="14" spans="1:28" s="59" customFormat="1" ht="67.5" customHeight="1">
      <c r="A14" s="194" t="s">
        <v>162</v>
      </c>
      <c r="B14" s="194"/>
      <c r="C14" s="194"/>
      <c r="D14" s="194"/>
      <c r="E14" s="194"/>
      <c r="F14" s="194"/>
      <c r="G14" s="192"/>
      <c r="H14" s="192"/>
      <c r="I14" s="192"/>
      <c r="J14" s="192"/>
      <c r="K14" s="192"/>
      <c r="L14" s="192"/>
      <c r="M14" s="192"/>
      <c r="N14" s="192"/>
      <c r="P14" s="161" t="s">
        <v>161</v>
      </c>
      <c r="Q14" s="161"/>
      <c r="R14" s="160"/>
      <c r="S14" s="160"/>
      <c r="T14" s="160"/>
      <c r="U14" s="160"/>
      <c r="Z14" s="63" t="s">
        <v>72</v>
      </c>
    </row>
    <row r="15" spans="1:28" s="59" customFormat="1" ht="33.75" customHeight="1">
      <c r="A15" s="193" t="s">
        <v>160</v>
      </c>
      <c r="B15" s="193"/>
      <c r="C15" s="193"/>
      <c r="D15" s="193"/>
      <c r="E15" s="193"/>
      <c r="F15" s="193"/>
      <c r="G15" s="192"/>
      <c r="H15" s="192"/>
      <c r="I15" s="192"/>
      <c r="J15" s="192"/>
      <c r="K15" s="192"/>
      <c r="L15" s="192"/>
      <c r="M15" s="192"/>
      <c r="N15" s="192"/>
      <c r="P15" s="161" t="s">
        <v>160</v>
      </c>
      <c r="Q15" s="161"/>
      <c r="R15" s="160"/>
      <c r="S15" s="160"/>
      <c r="T15" s="160"/>
      <c r="U15" s="160"/>
      <c r="AA15" s="63" t="s">
        <v>72</v>
      </c>
    </row>
    <row r="16" spans="1:28" s="59" customFormat="1" ht="11.25" customHeight="1">
      <c r="A16" s="195" t="s">
        <v>159</v>
      </c>
      <c r="B16" s="195"/>
      <c r="C16" s="195"/>
      <c r="D16" s="195"/>
      <c r="E16" s="195"/>
      <c r="F16" s="195"/>
      <c r="G16" s="192"/>
      <c r="H16" s="192"/>
      <c r="I16" s="192"/>
      <c r="J16" s="192"/>
      <c r="K16" s="192"/>
      <c r="L16" s="192"/>
      <c r="M16" s="192"/>
      <c r="N16" s="192"/>
      <c r="AB16" s="63" t="s">
        <v>72</v>
      </c>
    </row>
    <row r="17" spans="1:33" s="59" customFormat="1" ht="15">
      <c r="A17" s="195" t="s">
        <v>158</v>
      </c>
      <c r="B17" s="195"/>
      <c r="C17" s="195"/>
      <c r="D17" s="195"/>
      <c r="E17" s="195"/>
      <c r="F17" s="195"/>
      <c r="G17" s="192"/>
      <c r="H17" s="192"/>
      <c r="I17" s="192"/>
      <c r="J17" s="192"/>
      <c r="K17" s="192"/>
      <c r="L17" s="192"/>
      <c r="M17" s="192"/>
      <c r="N17" s="192"/>
      <c r="AC17" s="63" t="s">
        <v>72</v>
      </c>
    </row>
    <row r="18" spans="1:33" s="59" customFormat="1" ht="3.75" customHeight="1">
      <c r="A18" s="158"/>
      <c r="B18" s="65"/>
      <c r="C18" s="65"/>
      <c r="D18" s="65"/>
      <c r="E18" s="65"/>
      <c r="F18" s="68"/>
      <c r="G18" s="68"/>
      <c r="H18" s="68"/>
      <c r="I18" s="68"/>
      <c r="J18" s="68"/>
      <c r="K18" s="68"/>
      <c r="L18" s="68"/>
      <c r="M18" s="68"/>
      <c r="N18" s="68"/>
    </row>
    <row r="19" spans="1:33" s="59" customFormat="1" ht="15">
      <c r="A19" s="188" t="s">
        <v>176</v>
      </c>
      <c r="B19" s="188"/>
      <c r="C19" s="188"/>
      <c r="D19" s="188"/>
      <c r="E19" s="188"/>
      <c r="F19" s="188"/>
      <c r="G19" s="188"/>
      <c r="H19" s="188"/>
      <c r="I19" s="188"/>
      <c r="J19" s="188"/>
      <c r="K19" s="188"/>
      <c r="L19" s="188"/>
      <c r="M19" s="188"/>
      <c r="N19" s="188"/>
      <c r="AD19" s="63" t="s">
        <v>72</v>
      </c>
    </row>
    <row r="20" spans="1:33" s="59" customFormat="1" ht="15">
      <c r="A20" s="189" t="s">
        <v>157</v>
      </c>
      <c r="B20" s="189"/>
      <c r="C20" s="189"/>
      <c r="D20" s="189"/>
      <c r="E20" s="189"/>
      <c r="F20" s="189"/>
      <c r="G20" s="189"/>
      <c r="H20" s="189"/>
      <c r="I20" s="189"/>
      <c r="J20" s="189"/>
      <c r="K20" s="189"/>
      <c r="L20" s="189"/>
      <c r="M20" s="189"/>
      <c r="N20" s="189"/>
    </row>
    <row r="21" spans="1:33" s="59" customFormat="1" ht="5.25" customHeight="1">
      <c r="A21" s="157"/>
      <c r="B21" s="157"/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</row>
    <row r="22" spans="1:33" s="59" customFormat="1" ht="15">
      <c r="A22" s="188"/>
      <c r="B22" s="188"/>
      <c r="C22" s="188"/>
      <c r="D22" s="188"/>
      <c r="E22" s="188"/>
      <c r="F22" s="188"/>
      <c r="G22" s="188"/>
      <c r="H22" s="188"/>
      <c r="I22" s="188"/>
      <c r="J22" s="188"/>
      <c r="K22" s="188"/>
      <c r="L22" s="188"/>
      <c r="M22" s="188"/>
      <c r="N22" s="188"/>
      <c r="AE22" s="63" t="s">
        <v>72</v>
      </c>
    </row>
    <row r="23" spans="1:33" s="59" customFormat="1" ht="15">
      <c r="A23" s="189" t="s">
        <v>156</v>
      </c>
      <c r="B23" s="189"/>
      <c r="C23" s="189"/>
      <c r="D23" s="189"/>
      <c r="E23" s="189"/>
      <c r="F23" s="189"/>
      <c r="G23" s="189"/>
      <c r="H23" s="189"/>
      <c r="I23" s="189"/>
      <c r="J23" s="189"/>
      <c r="K23" s="189"/>
      <c r="L23" s="189"/>
      <c r="M23" s="189"/>
      <c r="N23" s="189"/>
    </row>
    <row r="24" spans="1:33" s="59" customFormat="1" ht="21" customHeight="1">
      <c r="A24" s="190" t="s">
        <v>155</v>
      </c>
      <c r="B24" s="190"/>
      <c r="C24" s="190"/>
      <c r="D24" s="190"/>
      <c r="E24" s="190"/>
      <c r="F24" s="190"/>
      <c r="G24" s="190"/>
      <c r="H24" s="190"/>
      <c r="I24" s="190"/>
      <c r="J24" s="190"/>
      <c r="K24" s="190"/>
      <c r="L24" s="190"/>
      <c r="M24" s="190"/>
      <c r="N24" s="190"/>
    </row>
    <row r="25" spans="1:33" s="59" customFormat="1" ht="3.75" customHeight="1">
      <c r="A25" s="156"/>
      <c r="B25" s="156"/>
      <c r="C25" s="156"/>
      <c r="D25" s="156"/>
      <c r="E25" s="156"/>
      <c r="F25" s="156"/>
      <c r="G25" s="156"/>
      <c r="H25" s="156"/>
      <c r="I25" s="156"/>
      <c r="J25" s="156"/>
      <c r="K25" s="156"/>
      <c r="L25" s="156"/>
      <c r="M25" s="156"/>
      <c r="N25" s="156"/>
    </row>
    <row r="26" spans="1:33" s="59" customFormat="1" ht="15" customHeight="1">
      <c r="A26" s="196" t="s">
        <v>205</v>
      </c>
      <c r="B26" s="196"/>
      <c r="C26" s="196"/>
      <c r="D26" s="196"/>
      <c r="E26" s="196"/>
      <c r="F26" s="196"/>
      <c r="G26" s="196"/>
      <c r="H26" s="196"/>
      <c r="I26" s="196"/>
      <c r="J26" s="196"/>
      <c r="K26" s="196"/>
      <c r="L26" s="196"/>
      <c r="M26" s="196"/>
      <c r="N26" s="196"/>
      <c r="AF26" s="63" t="s">
        <v>201</v>
      </c>
    </row>
    <row r="27" spans="1:33" s="59" customFormat="1" ht="12" customHeight="1">
      <c r="A27" s="189" t="s">
        <v>154</v>
      </c>
      <c r="B27" s="189"/>
      <c r="C27" s="189"/>
      <c r="D27" s="189"/>
      <c r="E27" s="189"/>
      <c r="F27" s="189"/>
      <c r="G27" s="189"/>
      <c r="H27" s="189"/>
      <c r="I27" s="189"/>
      <c r="J27" s="189"/>
      <c r="K27" s="189"/>
      <c r="L27" s="189"/>
      <c r="M27" s="189"/>
      <c r="N27" s="189"/>
    </row>
    <row r="28" spans="1:33" s="59" customFormat="1" ht="12" customHeight="1">
      <c r="A28" s="65" t="s">
        <v>153</v>
      </c>
      <c r="B28" s="155" t="s">
        <v>152</v>
      </c>
      <c r="C28" s="58" t="s">
        <v>151</v>
      </c>
      <c r="D28" s="58"/>
      <c r="E28" s="58"/>
      <c r="F28" s="154"/>
      <c r="G28" s="154"/>
      <c r="H28" s="154"/>
      <c r="I28" s="154"/>
      <c r="J28" s="154"/>
      <c r="K28" s="154"/>
      <c r="L28" s="154"/>
      <c r="M28" s="154"/>
      <c r="N28" s="154"/>
    </row>
    <row r="29" spans="1:33" s="59" customFormat="1" ht="12" customHeight="1">
      <c r="A29" s="65" t="s">
        <v>150</v>
      </c>
      <c r="B29" s="191"/>
      <c r="C29" s="191"/>
      <c r="D29" s="191"/>
      <c r="E29" s="191"/>
      <c r="F29" s="191"/>
      <c r="G29" s="154"/>
      <c r="H29" s="154"/>
      <c r="I29" s="154"/>
      <c r="J29" s="154"/>
      <c r="K29" s="154"/>
      <c r="L29" s="154"/>
      <c r="M29" s="154"/>
      <c r="N29" s="154"/>
    </row>
    <row r="30" spans="1:33" s="59" customFormat="1" ht="15">
      <c r="A30" s="65"/>
      <c r="B30" s="197" t="s">
        <v>149</v>
      </c>
      <c r="C30" s="197"/>
      <c r="D30" s="197"/>
      <c r="E30" s="197"/>
      <c r="F30" s="197"/>
      <c r="G30" s="151"/>
      <c r="H30" s="151"/>
      <c r="I30" s="151"/>
      <c r="J30" s="151"/>
      <c r="K30" s="151"/>
      <c r="L30" s="151"/>
      <c r="M30" s="153"/>
      <c r="N30" s="151"/>
    </row>
    <row r="31" spans="1:33" s="59" customFormat="1" ht="5.25" customHeight="1">
      <c r="A31" s="65"/>
      <c r="B31" s="65"/>
      <c r="C31" s="65"/>
      <c r="D31" s="152"/>
      <c r="E31" s="152"/>
      <c r="F31" s="152"/>
      <c r="G31" s="152"/>
      <c r="H31" s="152"/>
      <c r="I31" s="152"/>
      <c r="J31" s="152"/>
      <c r="K31" s="152"/>
      <c r="L31" s="152"/>
      <c r="M31" s="151"/>
      <c r="N31" s="151"/>
    </row>
    <row r="32" spans="1:33" s="59" customFormat="1" ht="15">
      <c r="A32" s="148" t="s">
        <v>148</v>
      </c>
      <c r="B32" s="65"/>
      <c r="C32" s="65"/>
      <c r="D32" s="198" t="s">
        <v>206</v>
      </c>
      <c r="E32" s="198"/>
      <c r="F32" s="198"/>
      <c r="G32" s="150"/>
      <c r="H32" s="150"/>
      <c r="I32" s="150"/>
      <c r="J32" s="150"/>
      <c r="K32" s="150"/>
      <c r="L32" s="150"/>
      <c r="M32" s="150"/>
      <c r="N32" s="150"/>
      <c r="AG32" s="63" t="s">
        <v>147</v>
      </c>
    </row>
    <row r="33" spans="1:37" s="59" customFormat="1" ht="7.5" customHeight="1">
      <c r="A33" s="65"/>
      <c r="B33" s="62"/>
      <c r="C33" s="62"/>
      <c r="D33" s="149"/>
      <c r="E33" s="149"/>
      <c r="F33" s="149"/>
      <c r="G33" s="149"/>
      <c r="H33" s="149"/>
      <c r="I33" s="149"/>
      <c r="J33" s="149"/>
      <c r="K33" s="149"/>
      <c r="L33" s="149"/>
      <c r="M33" s="149"/>
      <c r="N33" s="149"/>
    </row>
    <row r="34" spans="1:37" s="59" customFormat="1" ht="12" customHeight="1">
      <c r="A34" s="148" t="s">
        <v>146</v>
      </c>
      <c r="B34" s="62"/>
      <c r="C34" s="140">
        <v>269.33</v>
      </c>
      <c r="D34" s="139" t="s">
        <v>200</v>
      </c>
      <c r="E34" s="138" t="s">
        <v>135</v>
      </c>
      <c r="G34" s="62"/>
      <c r="H34" s="62"/>
      <c r="I34" s="62"/>
      <c r="J34" s="62"/>
      <c r="K34" s="62"/>
      <c r="L34" s="147"/>
      <c r="M34" s="147"/>
      <c r="N34" s="62"/>
    </row>
    <row r="35" spans="1:37" s="59" customFormat="1" ht="11.25" customHeight="1">
      <c r="A35" s="65"/>
      <c r="B35" s="146" t="s">
        <v>145</v>
      </c>
      <c r="C35" s="145"/>
      <c r="D35" s="144"/>
      <c r="E35" s="138"/>
      <c r="G35" s="62"/>
    </row>
    <row r="36" spans="1:37" s="59" customFormat="1" ht="12" customHeight="1">
      <c r="A36" s="65"/>
      <c r="B36" s="141" t="s">
        <v>144</v>
      </c>
      <c r="C36" s="140">
        <v>79.83</v>
      </c>
      <c r="D36" s="139" t="s">
        <v>199</v>
      </c>
      <c r="E36" s="138" t="s">
        <v>135</v>
      </c>
      <c r="G36" s="62" t="s">
        <v>143</v>
      </c>
      <c r="I36" s="62"/>
      <c r="J36" s="62"/>
      <c r="K36" s="62"/>
      <c r="L36" s="140">
        <v>21.79</v>
      </c>
      <c r="M36" s="143" t="s">
        <v>198</v>
      </c>
      <c r="N36" s="138" t="s">
        <v>135</v>
      </c>
    </row>
    <row r="37" spans="1:37" s="59" customFormat="1" ht="12" customHeight="1">
      <c r="A37" s="65"/>
      <c r="B37" s="141" t="s">
        <v>142</v>
      </c>
      <c r="C37" s="140">
        <v>189.5</v>
      </c>
      <c r="D37" s="142" t="s">
        <v>197</v>
      </c>
      <c r="E37" s="138" t="s">
        <v>135</v>
      </c>
      <c r="G37" s="62" t="s">
        <v>141</v>
      </c>
      <c r="I37" s="62"/>
      <c r="J37" s="62"/>
      <c r="K37" s="62"/>
      <c r="L37" s="208">
        <v>57.88</v>
      </c>
      <c r="M37" s="208"/>
      <c r="N37" s="138" t="s">
        <v>138</v>
      </c>
    </row>
    <row r="38" spans="1:37" s="59" customFormat="1" ht="12" customHeight="1">
      <c r="A38" s="65"/>
      <c r="B38" s="141" t="s">
        <v>140</v>
      </c>
      <c r="C38" s="140">
        <v>0</v>
      </c>
      <c r="D38" s="142" t="s">
        <v>136</v>
      </c>
      <c r="E38" s="138" t="s">
        <v>135</v>
      </c>
      <c r="G38" s="62" t="s">
        <v>139</v>
      </c>
      <c r="I38" s="62"/>
      <c r="J38" s="62"/>
      <c r="K38" s="62"/>
      <c r="L38" s="208">
        <v>16.649999999999999</v>
      </c>
      <c r="M38" s="208"/>
      <c r="N38" s="138" t="s">
        <v>138</v>
      </c>
    </row>
    <row r="39" spans="1:37" s="59" customFormat="1" ht="12" customHeight="1">
      <c r="A39" s="65"/>
      <c r="B39" s="141" t="s">
        <v>137</v>
      </c>
      <c r="C39" s="140">
        <v>0</v>
      </c>
      <c r="D39" s="139" t="s">
        <v>136</v>
      </c>
      <c r="E39" s="138" t="s">
        <v>135</v>
      </c>
      <c r="G39" s="62"/>
      <c r="H39" s="62"/>
      <c r="I39" s="62"/>
      <c r="J39" s="62"/>
      <c r="K39" s="62"/>
      <c r="L39" s="209" t="s">
        <v>134</v>
      </c>
      <c r="M39" s="209"/>
      <c r="N39" s="62"/>
    </row>
    <row r="40" spans="1:37" s="59" customFormat="1" ht="7.5" customHeight="1">
      <c r="A40" s="137"/>
    </row>
    <row r="41" spans="1:37" s="59" customFormat="1" ht="23.25" customHeight="1">
      <c r="A41" s="210" t="s">
        <v>0</v>
      </c>
      <c r="B41" s="199" t="s">
        <v>2</v>
      </c>
      <c r="C41" s="199" t="s">
        <v>133</v>
      </c>
      <c r="D41" s="199"/>
      <c r="E41" s="199"/>
      <c r="F41" s="199" t="s">
        <v>132</v>
      </c>
      <c r="G41" s="199" t="s">
        <v>131</v>
      </c>
      <c r="H41" s="199"/>
      <c r="I41" s="199"/>
      <c r="J41" s="199" t="s">
        <v>130</v>
      </c>
      <c r="K41" s="199"/>
      <c r="L41" s="199"/>
      <c r="M41" s="199" t="s">
        <v>129</v>
      </c>
      <c r="N41" s="199" t="s">
        <v>128</v>
      </c>
    </row>
    <row r="42" spans="1:37" s="59" customFormat="1" ht="28.5" customHeight="1">
      <c r="A42" s="210"/>
      <c r="B42" s="199"/>
      <c r="C42" s="199"/>
      <c r="D42" s="199"/>
      <c r="E42" s="199"/>
      <c r="F42" s="199"/>
      <c r="G42" s="199"/>
      <c r="H42" s="199"/>
      <c r="I42" s="199"/>
      <c r="J42" s="199"/>
      <c r="K42" s="199"/>
      <c r="L42" s="199"/>
      <c r="M42" s="199"/>
      <c r="N42" s="199"/>
    </row>
    <row r="43" spans="1:37" s="59" customFormat="1" ht="22.5">
      <c r="A43" s="210"/>
      <c r="B43" s="199"/>
      <c r="C43" s="199"/>
      <c r="D43" s="199"/>
      <c r="E43" s="199"/>
      <c r="F43" s="199"/>
      <c r="G43" s="136" t="s">
        <v>126</v>
      </c>
      <c r="H43" s="136" t="s">
        <v>125</v>
      </c>
      <c r="I43" s="136" t="s">
        <v>127</v>
      </c>
      <c r="J43" s="136" t="s">
        <v>126</v>
      </c>
      <c r="K43" s="136" t="s">
        <v>125</v>
      </c>
      <c r="L43" s="136" t="s">
        <v>124</v>
      </c>
      <c r="M43" s="199"/>
      <c r="N43" s="199"/>
    </row>
    <row r="44" spans="1:37" s="59" customFormat="1" ht="15">
      <c r="A44" s="135">
        <v>1</v>
      </c>
      <c r="B44" s="134">
        <v>2</v>
      </c>
      <c r="C44" s="200">
        <v>3</v>
      </c>
      <c r="D44" s="200"/>
      <c r="E44" s="200"/>
      <c r="F44" s="134">
        <v>4</v>
      </c>
      <c r="G44" s="134">
        <v>5</v>
      </c>
      <c r="H44" s="134">
        <v>6</v>
      </c>
      <c r="I44" s="134">
        <v>7</v>
      </c>
      <c r="J44" s="134">
        <v>8</v>
      </c>
      <c r="K44" s="134">
        <v>9</v>
      </c>
      <c r="L44" s="134">
        <v>10</v>
      </c>
      <c r="M44" s="134">
        <v>11</v>
      </c>
      <c r="N44" s="134">
        <v>12</v>
      </c>
    </row>
    <row r="45" spans="1:37" s="59" customFormat="1" ht="15">
      <c r="A45" s="201" t="s">
        <v>202</v>
      </c>
      <c r="B45" s="202"/>
      <c r="C45" s="202"/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3"/>
      <c r="AH45" s="100" t="s">
        <v>123</v>
      </c>
    </row>
    <row r="46" spans="1:37" s="59" customFormat="1" ht="23.25">
      <c r="A46" s="127" t="s">
        <v>120</v>
      </c>
      <c r="B46" s="95" t="s">
        <v>195</v>
      </c>
      <c r="C46" s="204" t="s">
        <v>196</v>
      </c>
      <c r="D46" s="204"/>
      <c r="E46" s="204"/>
      <c r="F46" s="111" t="s">
        <v>115</v>
      </c>
      <c r="G46" s="109">
        <v>6</v>
      </c>
      <c r="H46" s="126">
        <v>1</v>
      </c>
      <c r="I46" s="126">
        <v>6</v>
      </c>
      <c r="J46" s="110"/>
      <c r="K46" s="109"/>
      <c r="L46" s="110"/>
      <c r="M46" s="109"/>
      <c r="N46" s="106"/>
      <c r="AH46" s="100"/>
      <c r="AI46" s="77" t="s">
        <v>196</v>
      </c>
    </row>
    <row r="47" spans="1:37" s="59" customFormat="1" ht="23.25">
      <c r="A47" s="133"/>
      <c r="B47" s="87" t="s">
        <v>122</v>
      </c>
      <c r="C47" s="205" t="s">
        <v>121</v>
      </c>
      <c r="D47" s="205"/>
      <c r="E47" s="205"/>
      <c r="F47" s="205"/>
      <c r="G47" s="205"/>
      <c r="H47" s="205"/>
      <c r="I47" s="205"/>
      <c r="J47" s="205"/>
      <c r="K47" s="205"/>
      <c r="L47" s="205"/>
      <c r="M47" s="205"/>
      <c r="N47" s="206"/>
      <c r="AH47" s="100"/>
      <c r="AI47" s="77"/>
      <c r="AJ47" s="57" t="s">
        <v>121</v>
      </c>
    </row>
    <row r="48" spans="1:37" s="59" customFormat="1" ht="15">
      <c r="A48" s="121"/>
      <c r="B48" s="87" t="s">
        <v>120</v>
      </c>
      <c r="C48" s="187" t="s">
        <v>119</v>
      </c>
      <c r="D48" s="187"/>
      <c r="E48" s="187"/>
      <c r="F48" s="117"/>
      <c r="G48" s="103"/>
      <c r="H48" s="103"/>
      <c r="I48" s="103"/>
      <c r="J48" s="114">
        <v>74.650000000000006</v>
      </c>
      <c r="K48" s="131">
        <v>0.3</v>
      </c>
      <c r="L48" s="114">
        <v>134.37</v>
      </c>
      <c r="M48" s="123">
        <v>37.43</v>
      </c>
      <c r="N48" s="170">
        <v>5029.47</v>
      </c>
      <c r="AH48" s="100"/>
      <c r="AI48" s="77"/>
      <c r="AK48" s="57" t="s">
        <v>119</v>
      </c>
    </row>
    <row r="49" spans="1:40" s="59" customFormat="1" ht="15">
      <c r="A49" s="121"/>
      <c r="B49" s="87" t="s">
        <v>107</v>
      </c>
      <c r="C49" s="187" t="s">
        <v>106</v>
      </c>
      <c r="D49" s="187"/>
      <c r="E49" s="187"/>
      <c r="F49" s="117"/>
      <c r="G49" s="103"/>
      <c r="H49" s="103"/>
      <c r="I49" s="103"/>
      <c r="J49" s="114">
        <v>97.33</v>
      </c>
      <c r="K49" s="131">
        <v>0.3</v>
      </c>
      <c r="L49" s="114">
        <v>175.19</v>
      </c>
      <c r="M49" s="123">
        <v>5.83</v>
      </c>
      <c r="N49" s="170">
        <v>1021.36</v>
      </c>
      <c r="AH49" s="100"/>
      <c r="AI49" s="77"/>
      <c r="AK49" s="57" t="s">
        <v>106</v>
      </c>
    </row>
    <row r="50" spans="1:40" s="59" customFormat="1" ht="15">
      <c r="A50" s="121"/>
      <c r="B50" s="87" t="s">
        <v>105</v>
      </c>
      <c r="C50" s="187" t="s">
        <v>104</v>
      </c>
      <c r="D50" s="187"/>
      <c r="E50" s="187"/>
      <c r="F50" s="117"/>
      <c r="G50" s="103"/>
      <c r="H50" s="103"/>
      <c r="I50" s="103"/>
      <c r="J50" s="114">
        <v>13</v>
      </c>
      <c r="K50" s="131">
        <v>0.3</v>
      </c>
      <c r="L50" s="114">
        <v>23.4</v>
      </c>
      <c r="M50" s="123">
        <v>37.43</v>
      </c>
      <c r="N50" s="113">
        <v>875.86</v>
      </c>
      <c r="AH50" s="100"/>
      <c r="AI50" s="77"/>
      <c r="AK50" s="57" t="s">
        <v>104</v>
      </c>
    </row>
    <row r="51" spans="1:40" s="59" customFormat="1" ht="15">
      <c r="A51" s="121"/>
      <c r="B51" s="87" t="s">
        <v>111</v>
      </c>
      <c r="C51" s="187" t="s">
        <v>118</v>
      </c>
      <c r="D51" s="187"/>
      <c r="E51" s="187"/>
      <c r="F51" s="117"/>
      <c r="G51" s="103"/>
      <c r="H51" s="103"/>
      <c r="I51" s="103"/>
      <c r="J51" s="114">
        <v>2.16</v>
      </c>
      <c r="K51" s="116">
        <v>0</v>
      </c>
      <c r="L51" s="114">
        <v>0</v>
      </c>
      <c r="M51" s="123">
        <v>5.15</v>
      </c>
      <c r="N51" s="122"/>
      <c r="AH51" s="100"/>
      <c r="AI51" s="77"/>
      <c r="AK51" s="57" t="s">
        <v>118</v>
      </c>
    </row>
    <row r="52" spans="1:40" s="59" customFormat="1" ht="15">
      <c r="A52" s="118"/>
      <c r="B52" s="87"/>
      <c r="C52" s="187" t="s">
        <v>117</v>
      </c>
      <c r="D52" s="187"/>
      <c r="E52" s="187"/>
      <c r="F52" s="117" t="s">
        <v>103</v>
      </c>
      <c r="G52" s="123">
        <v>7.42</v>
      </c>
      <c r="H52" s="131">
        <v>0.3</v>
      </c>
      <c r="I52" s="132">
        <v>13.356</v>
      </c>
      <c r="J52" s="115"/>
      <c r="K52" s="103"/>
      <c r="L52" s="115"/>
      <c r="M52" s="103"/>
      <c r="N52" s="122"/>
      <c r="AH52" s="100"/>
      <c r="AI52" s="77"/>
      <c r="AL52" s="57" t="s">
        <v>117</v>
      </c>
    </row>
    <row r="53" spans="1:40" s="59" customFormat="1" ht="15">
      <c r="A53" s="118"/>
      <c r="B53" s="87"/>
      <c r="C53" s="187" t="s">
        <v>102</v>
      </c>
      <c r="D53" s="187"/>
      <c r="E53" s="187"/>
      <c r="F53" s="117" t="s">
        <v>103</v>
      </c>
      <c r="G53" s="123">
        <v>1.02</v>
      </c>
      <c r="H53" s="131">
        <v>0.3</v>
      </c>
      <c r="I53" s="132">
        <v>1.8360000000000001</v>
      </c>
      <c r="J53" s="115"/>
      <c r="K53" s="103"/>
      <c r="L53" s="115"/>
      <c r="M53" s="103"/>
      <c r="N53" s="122"/>
      <c r="AH53" s="100"/>
      <c r="AI53" s="77"/>
      <c r="AL53" s="57" t="s">
        <v>102</v>
      </c>
    </row>
    <row r="54" spans="1:40" s="59" customFormat="1" ht="15">
      <c r="A54" s="121"/>
      <c r="B54" s="87"/>
      <c r="C54" s="207" t="s">
        <v>101</v>
      </c>
      <c r="D54" s="207"/>
      <c r="E54" s="207"/>
      <c r="F54" s="120"/>
      <c r="G54" s="107"/>
      <c r="H54" s="107"/>
      <c r="I54" s="107"/>
      <c r="J54" s="119">
        <v>174.14</v>
      </c>
      <c r="K54" s="107"/>
      <c r="L54" s="119">
        <v>309.56</v>
      </c>
      <c r="M54" s="107"/>
      <c r="N54" s="171">
        <v>6050.83</v>
      </c>
      <c r="AH54" s="100"/>
      <c r="AI54" s="77"/>
      <c r="AM54" s="57" t="s">
        <v>101</v>
      </c>
    </row>
    <row r="55" spans="1:40" s="59" customFormat="1" ht="15">
      <c r="A55" s="118"/>
      <c r="B55" s="87"/>
      <c r="C55" s="187" t="s">
        <v>100</v>
      </c>
      <c r="D55" s="187"/>
      <c r="E55" s="187"/>
      <c r="F55" s="117"/>
      <c r="G55" s="103"/>
      <c r="H55" s="103"/>
      <c r="I55" s="103"/>
      <c r="J55" s="115"/>
      <c r="K55" s="103"/>
      <c r="L55" s="114">
        <v>157.77000000000001</v>
      </c>
      <c r="M55" s="103"/>
      <c r="N55" s="170">
        <v>5905.33</v>
      </c>
      <c r="AH55" s="100"/>
      <c r="AI55" s="77"/>
      <c r="AL55" s="57" t="s">
        <v>100</v>
      </c>
    </row>
    <row r="56" spans="1:40" s="59" customFormat="1" ht="15">
      <c r="A56" s="118"/>
      <c r="B56" s="87" t="s">
        <v>193</v>
      </c>
      <c r="C56" s="187" t="s">
        <v>192</v>
      </c>
      <c r="D56" s="187"/>
      <c r="E56" s="187"/>
      <c r="F56" s="117" t="s">
        <v>10</v>
      </c>
      <c r="G56" s="116">
        <v>103</v>
      </c>
      <c r="H56" s="103"/>
      <c r="I56" s="116">
        <v>103</v>
      </c>
      <c r="J56" s="115"/>
      <c r="K56" s="103"/>
      <c r="L56" s="114">
        <v>162.5</v>
      </c>
      <c r="M56" s="103"/>
      <c r="N56" s="170">
        <v>6082.49</v>
      </c>
      <c r="AH56" s="100"/>
      <c r="AI56" s="77"/>
      <c r="AL56" s="57" t="s">
        <v>192</v>
      </c>
    </row>
    <row r="57" spans="1:40" s="59" customFormat="1" ht="15">
      <c r="A57" s="118"/>
      <c r="B57" s="87" t="s">
        <v>191</v>
      </c>
      <c r="C57" s="187" t="s">
        <v>190</v>
      </c>
      <c r="D57" s="187"/>
      <c r="E57" s="187"/>
      <c r="F57" s="117" t="s">
        <v>10</v>
      </c>
      <c r="G57" s="116">
        <v>60</v>
      </c>
      <c r="H57" s="103"/>
      <c r="I57" s="116">
        <v>60</v>
      </c>
      <c r="J57" s="115"/>
      <c r="K57" s="103"/>
      <c r="L57" s="114">
        <v>94.66</v>
      </c>
      <c r="M57" s="103"/>
      <c r="N57" s="170">
        <v>3543.2</v>
      </c>
      <c r="AH57" s="100"/>
      <c r="AI57" s="77"/>
      <c r="AL57" s="57" t="s">
        <v>190</v>
      </c>
    </row>
    <row r="58" spans="1:40" s="59" customFormat="1" ht="15">
      <c r="A58" s="112"/>
      <c r="B58" s="80"/>
      <c r="C58" s="204" t="s">
        <v>95</v>
      </c>
      <c r="D58" s="204"/>
      <c r="E58" s="204"/>
      <c r="F58" s="111"/>
      <c r="G58" s="109"/>
      <c r="H58" s="109"/>
      <c r="I58" s="109"/>
      <c r="J58" s="110"/>
      <c r="K58" s="109"/>
      <c r="L58" s="108">
        <v>566.72</v>
      </c>
      <c r="M58" s="107"/>
      <c r="N58" s="129">
        <v>15676.52</v>
      </c>
      <c r="AH58" s="100"/>
      <c r="AI58" s="77"/>
      <c r="AN58" s="77" t="s">
        <v>95</v>
      </c>
    </row>
    <row r="59" spans="1:40" s="59" customFormat="1" ht="23.25">
      <c r="A59" s="127" t="s">
        <v>107</v>
      </c>
      <c r="B59" s="95" t="s">
        <v>195</v>
      </c>
      <c r="C59" s="204" t="s">
        <v>194</v>
      </c>
      <c r="D59" s="204"/>
      <c r="E59" s="204"/>
      <c r="F59" s="111" t="s">
        <v>115</v>
      </c>
      <c r="G59" s="109">
        <v>6</v>
      </c>
      <c r="H59" s="126">
        <v>1</v>
      </c>
      <c r="I59" s="126">
        <v>6</v>
      </c>
      <c r="J59" s="110"/>
      <c r="K59" s="109"/>
      <c r="L59" s="110"/>
      <c r="M59" s="109"/>
      <c r="N59" s="106"/>
      <c r="AH59" s="100"/>
      <c r="AI59" s="77" t="s">
        <v>194</v>
      </c>
      <c r="AN59" s="77"/>
    </row>
    <row r="60" spans="1:40" s="59" customFormat="1" ht="15">
      <c r="A60" s="121"/>
      <c r="B60" s="87" t="s">
        <v>120</v>
      </c>
      <c r="C60" s="187" t="s">
        <v>119</v>
      </c>
      <c r="D60" s="187"/>
      <c r="E60" s="187"/>
      <c r="F60" s="117"/>
      <c r="G60" s="103"/>
      <c r="H60" s="103"/>
      <c r="I60" s="103"/>
      <c r="J60" s="114">
        <v>74.650000000000006</v>
      </c>
      <c r="K60" s="103"/>
      <c r="L60" s="114">
        <v>447.9</v>
      </c>
      <c r="M60" s="123">
        <v>37.43</v>
      </c>
      <c r="N60" s="170">
        <v>16764.900000000001</v>
      </c>
      <c r="AH60" s="100"/>
      <c r="AI60" s="77"/>
      <c r="AK60" s="57" t="s">
        <v>119</v>
      </c>
      <c r="AN60" s="77"/>
    </row>
    <row r="61" spans="1:40" s="59" customFormat="1" ht="15">
      <c r="A61" s="121"/>
      <c r="B61" s="87" t="s">
        <v>107</v>
      </c>
      <c r="C61" s="187" t="s">
        <v>106</v>
      </c>
      <c r="D61" s="187"/>
      <c r="E61" s="187"/>
      <c r="F61" s="117"/>
      <c r="G61" s="103"/>
      <c r="H61" s="103"/>
      <c r="I61" s="103"/>
      <c r="J61" s="114">
        <v>97.33</v>
      </c>
      <c r="K61" s="103"/>
      <c r="L61" s="114">
        <v>583.98</v>
      </c>
      <c r="M61" s="123">
        <v>5.83</v>
      </c>
      <c r="N61" s="170">
        <v>3404.6</v>
      </c>
      <c r="AH61" s="100"/>
      <c r="AI61" s="77"/>
      <c r="AK61" s="57" t="s">
        <v>106</v>
      </c>
      <c r="AN61" s="77"/>
    </row>
    <row r="62" spans="1:40" s="59" customFormat="1" ht="15">
      <c r="A62" s="121"/>
      <c r="B62" s="87" t="s">
        <v>105</v>
      </c>
      <c r="C62" s="187" t="s">
        <v>104</v>
      </c>
      <c r="D62" s="187"/>
      <c r="E62" s="187"/>
      <c r="F62" s="117"/>
      <c r="G62" s="103"/>
      <c r="H62" s="103"/>
      <c r="I62" s="103"/>
      <c r="J62" s="114">
        <v>13</v>
      </c>
      <c r="K62" s="103"/>
      <c r="L62" s="114">
        <v>78</v>
      </c>
      <c r="M62" s="123">
        <v>37.43</v>
      </c>
      <c r="N62" s="170">
        <v>2919.54</v>
      </c>
      <c r="AH62" s="100"/>
      <c r="AI62" s="77"/>
      <c r="AK62" s="57" t="s">
        <v>104</v>
      </c>
      <c r="AN62" s="77"/>
    </row>
    <row r="63" spans="1:40" s="59" customFormat="1" ht="15">
      <c r="A63" s="121"/>
      <c r="B63" s="87" t="s">
        <v>111</v>
      </c>
      <c r="C63" s="187" t="s">
        <v>118</v>
      </c>
      <c r="D63" s="187"/>
      <c r="E63" s="187"/>
      <c r="F63" s="117"/>
      <c r="G63" s="103"/>
      <c r="H63" s="103"/>
      <c r="I63" s="103"/>
      <c r="J63" s="114">
        <v>2.16</v>
      </c>
      <c r="K63" s="103"/>
      <c r="L63" s="114">
        <v>12.96</v>
      </c>
      <c r="M63" s="123">
        <v>5.15</v>
      </c>
      <c r="N63" s="113">
        <v>66.739999999999995</v>
      </c>
      <c r="AH63" s="100"/>
      <c r="AI63" s="77"/>
      <c r="AK63" s="57" t="s">
        <v>118</v>
      </c>
      <c r="AN63" s="77"/>
    </row>
    <row r="64" spans="1:40" s="59" customFormat="1" ht="15">
      <c r="A64" s="118"/>
      <c r="B64" s="87"/>
      <c r="C64" s="187" t="s">
        <v>117</v>
      </c>
      <c r="D64" s="187"/>
      <c r="E64" s="187"/>
      <c r="F64" s="117" t="s">
        <v>103</v>
      </c>
      <c r="G64" s="123">
        <v>7.42</v>
      </c>
      <c r="H64" s="103"/>
      <c r="I64" s="123">
        <v>44.52</v>
      </c>
      <c r="J64" s="115"/>
      <c r="K64" s="103"/>
      <c r="L64" s="115"/>
      <c r="M64" s="103"/>
      <c r="N64" s="122"/>
      <c r="AH64" s="100"/>
      <c r="AI64" s="77"/>
      <c r="AL64" s="57" t="s">
        <v>117</v>
      </c>
      <c r="AN64" s="77"/>
    </row>
    <row r="65" spans="1:44" s="59" customFormat="1" ht="15">
      <c r="A65" s="118"/>
      <c r="B65" s="87"/>
      <c r="C65" s="187" t="s">
        <v>102</v>
      </c>
      <c r="D65" s="187"/>
      <c r="E65" s="187"/>
      <c r="F65" s="117" t="s">
        <v>103</v>
      </c>
      <c r="G65" s="123">
        <v>1.02</v>
      </c>
      <c r="H65" s="103"/>
      <c r="I65" s="123">
        <v>6.12</v>
      </c>
      <c r="J65" s="115"/>
      <c r="K65" s="103"/>
      <c r="L65" s="115"/>
      <c r="M65" s="103"/>
      <c r="N65" s="122"/>
      <c r="AH65" s="100"/>
      <c r="AI65" s="77"/>
      <c r="AL65" s="57" t="s">
        <v>102</v>
      </c>
      <c r="AN65" s="77"/>
    </row>
    <row r="66" spans="1:44" s="59" customFormat="1" ht="15">
      <c r="A66" s="121"/>
      <c r="B66" s="87"/>
      <c r="C66" s="207" t="s">
        <v>101</v>
      </c>
      <c r="D66" s="207"/>
      <c r="E66" s="207"/>
      <c r="F66" s="120"/>
      <c r="G66" s="107"/>
      <c r="H66" s="107"/>
      <c r="I66" s="107"/>
      <c r="J66" s="119">
        <v>174.14</v>
      </c>
      <c r="K66" s="107"/>
      <c r="L66" s="173">
        <v>1044.8399999999999</v>
      </c>
      <c r="M66" s="107"/>
      <c r="N66" s="171">
        <v>20236.240000000002</v>
      </c>
      <c r="AH66" s="100"/>
      <c r="AI66" s="77"/>
      <c r="AM66" s="57" t="s">
        <v>101</v>
      </c>
      <c r="AN66" s="77"/>
    </row>
    <row r="67" spans="1:44" s="59" customFormat="1" ht="15">
      <c r="A67" s="118"/>
      <c r="B67" s="87"/>
      <c r="C67" s="187" t="s">
        <v>100</v>
      </c>
      <c r="D67" s="187"/>
      <c r="E67" s="187"/>
      <c r="F67" s="117"/>
      <c r="G67" s="103"/>
      <c r="H67" s="103"/>
      <c r="I67" s="103"/>
      <c r="J67" s="115"/>
      <c r="K67" s="103"/>
      <c r="L67" s="114">
        <v>525.9</v>
      </c>
      <c r="M67" s="103"/>
      <c r="N67" s="170">
        <v>19684.439999999999</v>
      </c>
      <c r="AH67" s="100"/>
      <c r="AI67" s="77"/>
      <c r="AL67" s="57" t="s">
        <v>100</v>
      </c>
      <c r="AN67" s="77"/>
    </row>
    <row r="68" spans="1:44" s="59" customFormat="1" ht="15">
      <c r="A68" s="118"/>
      <c r="B68" s="87" t="s">
        <v>193</v>
      </c>
      <c r="C68" s="187" t="s">
        <v>192</v>
      </c>
      <c r="D68" s="187"/>
      <c r="E68" s="187"/>
      <c r="F68" s="117" t="s">
        <v>10</v>
      </c>
      <c r="G68" s="116">
        <v>103</v>
      </c>
      <c r="H68" s="103"/>
      <c r="I68" s="116">
        <v>103</v>
      </c>
      <c r="J68" s="115"/>
      <c r="K68" s="103"/>
      <c r="L68" s="114">
        <v>541.67999999999995</v>
      </c>
      <c r="M68" s="103"/>
      <c r="N68" s="170">
        <v>20274.97</v>
      </c>
      <c r="AH68" s="100"/>
      <c r="AI68" s="77"/>
      <c r="AL68" s="57" t="s">
        <v>192</v>
      </c>
      <c r="AN68" s="77"/>
    </row>
    <row r="69" spans="1:44" s="59" customFormat="1" ht="15">
      <c r="A69" s="118"/>
      <c r="B69" s="87" t="s">
        <v>191</v>
      </c>
      <c r="C69" s="187" t="s">
        <v>190</v>
      </c>
      <c r="D69" s="187"/>
      <c r="E69" s="187"/>
      <c r="F69" s="117" t="s">
        <v>10</v>
      </c>
      <c r="G69" s="116">
        <v>60</v>
      </c>
      <c r="H69" s="103"/>
      <c r="I69" s="116">
        <v>60</v>
      </c>
      <c r="J69" s="115"/>
      <c r="K69" s="103"/>
      <c r="L69" s="114">
        <v>315.54000000000002</v>
      </c>
      <c r="M69" s="103"/>
      <c r="N69" s="170">
        <v>11810.66</v>
      </c>
      <c r="AH69" s="100"/>
      <c r="AI69" s="77"/>
      <c r="AL69" s="57" t="s">
        <v>190</v>
      </c>
      <c r="AN69" s="77"/>
    </row>
    <row r="70" spans="1:44" s="59" customFormat="1" ht="15">
      <c r="A70" s="112"/>
      <c r="B70" s="80"/>
      <c r="C70" s="204" t="s">
        <v>95</v>
      </c>
      <c r="D70" s="204"/>
      <c r="E70" s="204"/>
      <c r="F70" s="111"/>
      <c r="G70" s="109"/>
      <c r="H70" s="109"/>
      <c r="I70" s="109"/>
      <c r="J70" s="110"/>
      <c r="K70" s="109"/>
      <c r="L70" s="130">
        <v>1902.06</v>
      </c>
      <c r="M70" s="107"/>
      <c r="N70" s="129">
        <v>52321.87</v>
      </c>
      <c r="AH70" s="100"/>
      <c r="AI70" s="77"/>
      <c r="AN70" s="77" t="s">
        <v>95</v>
      </c>
    </row>
    <row r="71" spans="1:44" s="59" customFormat="1" ht="15">
      <c r="A71" s="127" t="s">
        <v>105</v>
      </c>
      <c r="B71" s="95" t="s">
        <v>116</v>
      </c>
      <c r="C71" s="204" t="s">
        <v>189</v>
      </c>
      <c r="D71" s="204"/>
      <c r="E71" s="204"/>
      <c r="F71" s="111" t="s">
        <v>115</v>
      </c>
      <c r="G71" s="109">
        <v>6</v>
      </c>
      <c r="H71" s="126">
        <v>1</v>
      </c>
      <c r="I71" s="126">
        <v>6</v>
      </c>
      <c r="J71" s="130">
        <v>31583.33</v>
      </c>
      <c r="K71" s="109"/>
      <c r="L71" s="130">
        <v>36796.11</v>
      </c>
      <c r="M71" s="125">
        <v>5.15</v>
      </c>
      <c r="N71" s="129">
        <v>189499.98</v>
      </c>
      <c r="AH71" s="100"/>
      <c r="AI71" s="77" t="s">
        <v>189</v>
      </c>
      <c r="AN71" s="77"/>
    </row>
    <row r="72" spans="1:44" s="59" customFormat="1" ht="15">
      <c r="A72" s="112"/>
      <c r="B72" s="80"/>
      <c r="C72" s="187" t="s">
        <v>114</v>
      </c>
      <c r="D72" s="187"/>
      <c r="E72" s="187"/>
      <c r="F72" s="187"/>
      <c r="G72" s="187"/>
      <c r="H72" s="187"/>
      <c r="I72" s="187"/>
      <c r="J72" s="187"/>
      <c r="K72" s="187"/>
      <c r="L72" s="187"/>
      <c r="M72" s="187"/>
      <c r="N72" s="211"/>
      <c r="AH72" s="100"/>
      <c r="AI72" s="77"/>
      <c r="AN72" s="77"/>
      <c r="AO72" s="57" t="s">
        <v>114</v>
      </c>
    </row>
    <row r="73" spans="1:44" s="59" customFormat="1" ht="15">
      <c r="A73" s="124"/>
      <c r="B73" s="86"/>
      <c r="C73" s="187" t="s">
        <v>188</v>
      </c>
      <c r="D73" s="187"/>
      <c r="E73" s="187"/>
      <c r="F73" s="187"/>
      <c r="G73" s="187"/>
      <c r="H73" s="187"/>
      <c r="I73" s="187"/>
      <c r="J73" s="187"/>
      <c r="K73" s="187"/>
      <c r="L73" s="187"/>
      <c r="M73" s="187"/>
      <c r="N73" s="211"/>
      <c r="AH73" s="100"/>
      <c r="AI73" s="77"/>
      <c r="AN73" s="77"/>
      <c r="AP73" s="57" t="s">
        <v>188</v>
      </c>
    </row>
    <row r="74" spans="1:44" s="59" customFormat="1" ht="15">
      <c r="A74" s="112"/>
      <c r="B74" s="80"/>
      <c r="C74" s="204" t="s">
        <v>95</v>
      </c>
      <c r="D74" s="204"/>
      <c r="E74" s="204"/>
      <c r="F74" s="111"/>
      <c r="G74" s="109"/>
      <c r="H74" s="109"/>
      <c r="I74" s="109"/>
      <c r="J74" s="110"/>
      <c r="K74" s="109"/>
      <c r="L74" s="130">
        <v>36796.11</v>
      </c>
      <c r="M74" s="107"/>
      <c r="N74" s="129">
        <v>189499.98</v>
      </c>
      <c r="AH74" s="100"/>
      <c r="AI74" s="77"/>
      <c r="AN74" s="77" t="s">
        <v>95</v>
      </c>
    </row>
    <row r="75" spans="1:44" s="59" customFormat="1" ht="0" hidden="1" customHeight="1">
      <c r="A75" s="105"/>
      <c r="B75" s="75"/>
      <c r="C75" s="75"/>
      <c r="D75" s="75"/>
      <c r="E75" s="75"/>
      <c r="F75" s="104"/>
      <c r="G75" s="104"/>
      <c r="H75" s="104"/>
      <c r="I75" s="104"/>
      <c r="J75" s="76"/>
      <c r="K75" s="104"/>
      <c r="L75" s="76"/>
      <c r="M75" s="103"/>
      <c r="N75" s="76"/>
      <c r="AH75" s="100"/>
      <c r="AI75" s="77"/>
      <c r="AN75" s="77"/>
    </row>
    <row r="76" spans="1:44" s="59" customFormat="1" ht="15">
      <c r="A76" s="97"/>
      <c r="B76" s="96"/>
      <c r="C76" s="204" t="s">
        <v>203</v>
      </c>
      <c r="D76" s="204"/>
      <c r="E76" s="204"/>
      <c r="F76" s="204"/>
      <c r="G76" s="204"/>
      <c r="H76" s="204"/>
      <c r="I76" s="204"/>
      <c r="J76" s="204"/>
      <c r="K76" s="204"/>
      <c r="L76" s="128">
        <v>39264.89</v>
      </c>
      <c r="M76" s="93"/>
      <c r="N76" s="101">
        <v>257498.37</v>
      </c>
      <c r="AH76" s="100"/>
      <c r="AI76" s="77"/>
      <c r="AN76" s="77"/>
      <c r="AQ76" s="77" t="s">
        <v>113</v>
      </c>
    </row>
    <row r="77" spans="1:44" s="59" customFormat="1" ht="15">
      <c r="A77" s="201" t="s">
        <v>112</v>
      </c>
      <c r="B77" s="202"/>
      <c r="C77" s="202"/>
      <c r="D77" s="202"/>
      <c r="E77" s="202"/>
      <c r="F77" s="202"/>
      <c r="G77" s="202"/>
      <c r="H77" s="202"/>
      <c r="I77" s="202"/>
      <c r="J77" s="202"/>
      <c r="K77" s="202"/>
      <c r="L77" s="202"/>
      <c r="M77" s="202"/>
      <c r="N77" s="203"/>
      <c r="AH77" s="100" t="s">
        <v>112</v>
      </c>
      <c r="AI77" s="77"/>
      <c r="AN77" s="77"/>
      <c r="AQ77" s="77"/>
    </row>
    <row r="78" spans="1:44" s="59" customFormat="1" ht="45.75">
      <c r="A78" s="127" t="s">
        <v>111</v>
      </c>
      <c r="B78" s="95" t="s">
        <v>110</v>
      </c>
      <c r="C78" s="204" t="s">
        <v>108</v>
      </c>
      <c r="D78" s="204"/>
      <c r="E78" s="204"/>
      <c r="F78" s="111" t="s">
        <v>109</v>
      </c>
      <c r="G78" s="109">
        <v>2.2999999999999998</v>
      </c>
      <c r="H78" s="126">
        <v>1</v>
      </c>
      <c r="I78" s="172">
        <v>2.2999999999999998</v>
      </c>
      <c r="J78" s="110"/>
      <c r="K78" s="109"/>
      <c r="L78" s="110"/>
      <c r="M78" s="109"/>
      <c r="N78" s="106"/>
      <c r="AH78" s="100"/>
      <c r="AI78" s="77" t="s">
        <v>108</v>
      </c>
      <c r="AN78" s="77"/>
      <c r="AQ78" s="77"/>
    </row>
    <row r="79" spans="1:44" s="59" customFormat="1" ht="15">
      <c r="A79" s="124"/>
      <c r="B79" s="86"/>
      <c r="C79" s="187" t="s">
        <v>187</v>
      </c>
      <c r="D79" s="187"/>
      <c r="E79" s="187"/>
      <c r="F79" s="187"/>
      <c r="G79" s="187"/>
      <c r="H79" s="187"/>
      <c r="I79" s="187"/>
      <c r="J79" s="187"/>
      <c r="K79" s="187"/>
      <c r="L79" s="187"/>
      <c r="M79" s="187"/>
      <c r="N79" s="211"/>
      <c r="AH79" s="100"/>
      <c r="AI79" s="77"/>
      <c r="AN79" s="77"/>
      <c r="AQ79" s="77"/>
      <c r="AR79" s="57" t="s">
        <v>187</v>
      </c>
    </row>
    <row r="80" spans="1:44" s="59" customFormat="1" ht="15">
      <c r="A80" s="121"/>
      <c r="B80" s="87" t="s">
        <v>107</v>
      </c>
      <c r="C80" s="187" t="s">
        <v>106</v>
      </c>
      <c r="D80" s="187"/>
      <c r="E80" s="187"/>
      <c r="F80" s="117"/>
      <c r="G80" s="103"/>
      <c r="H80" s="103"/>
      <c r="I80" s="103"/>
      <c r="J80" s="114">
        <v>336.08</v>
      </c>
      <c r="K80" s="103"/>
      <c r="L80" s="114">
        <v>772.98</v>
      </c>
      <c r="M80" s="123">
        <v>7.43</v>
      </c>
      <c r="N80" s="170">
        <v>5743.24</v>
      </c>
      <c r="AH80" s="100"/>
      <c r="AI80" s="77"/>
      <c r="AK80" s="57" t="s">
        <v>106</v>
      </c>
      <c r="AN80" s="77"/>
      <c r="AQ80" s="77"/>
    </row>
    <row r="81" spans="1:46" s="59" customFormat="1" ht="15">
      <c r="A81" s="121"/>
      <c r="B81" s="87" t="s">
        <v>105</v>
      </c>
      <c r="C81" s="187" t="s">
        <v>104</v>
      </c>
      <c r="D81" s="187"/>
      <c r="E81" s="187"/>
      <c r="F81" s="117"/>
      <c r="G81" s="103"/>
      <c r="H81" s="103"/>
      <c r="I81" s="103"/>
      <c r="J81" s="114">
        <v>54.43</v>
      </c>
      <c r="K81" s="103"/>
      <c r="L81" s="114">
        <v>125.19</v>
      </c>
      <c r="M81" s="123">
        <v>37.43</v>
      </c>
      <c r="N81" s="170">
        <v>4685.8599999999997</v>
      </c>
      <c r="AH81" s="100"/>
      <c r="AI81" s="77"/>
      <c r="AK81" s="57" t="s">
        <v>104</v>
      </c>
      <c r="AN81" s="77"/>
      <c r="AQ81" s="77"/>
    </row>
    <row r="82" spans="1:46" s="59" customFormat="1" ht="15">
      <c r="A82" s="118"/>
      <c r="B82" s="87"/>
      <c r="C82" s="187" t="s">
        <v>102</v>
      </c>
      <c r="D82" s="187"/>
      <c r="E82" s="187"/>
      <c r="F82" s="117" t="s">
        <v>103</v>
      </c>
      <c r="G82" s="123">
        <v>3.78</v>
      </c>
      <c r="H82" s="103"/>
      <c r="I82" s="132">
        <v>8.6940000000000008</v>
      </c>
      <c r="J82" s="115"/>
      <c r="K82" s="103"/>
      <c r="L82" s="115"/>
      <c r="M82" s="103"/>
      <c r="N82" s="122"/>
      <c r="AH82" s="100"/>
      <c r="AI82" s="77"/>
      <c r="AL82" s="57" t="s">
        <v>102</v>
      </c>
      <c r="AN82" s="77"/>
      <c r="AQ82" s="77"/>
    </row>
    <row r="83" spans="1:46" s="59" customFormat="1" ht="15">
      <c r="A83" s="121"/>
      <c r="B83" s="87"/>
      <c r="C83" s="207" t="s">
        <v>101</v>
      </c>
      <c r="D83" s="207"/>
      <c r="E83" s="207"/>
      <c r="F83" s="120"/>
      <c r="G83" s="107"/>
      <c r="H83" s="107"/>
      <c r="I83" s="107"/>
      <c r="J83" s="119">
        <v>336.08</v>
      </c>
      <c r="K83" s="107"/>
      <c r="L83" s="119">
        <v>772.98</v>
      </c>
      <c r="M83" s="107"/>
      <c r="N83" s="171">
        <v>5743.24</v>
      </c>
      <c r="AH83" s="100"/>
      <c r="AI83" s="77"/>
      <c r="AM83" s="57" t="s">
        <v>101</v>
      </c>
      <c r="AN83" s="77"/>
      <c r="AQ83" s="77"/>
    </row>
    <row r="84" spans="1:46" s="59" customFormat="1" ht="15">
      <c r="A84" s="118"/>
      <c r="B84" s="87"/>
      <c r="C84" s="187" t="s">
        <v>100</v>
      </c>
      <c r="D84" s="187"/>
      <c r="E84" s="187"/>
      <c r="F84" s="117"/>
      <c r="G84" s="103"/>
      <c r="H84" s="103"/>
      <c r="I84" s="103"/>
      <c r="J84" s="115"/>
      <c r="K84" s="103"/>
      <c r="L84" s="114">
        <v>125.19</v>
      </c>
      <c r="M84" s="103"/>
      <c r="N84" s="170">
        <v>4685.8599999999997</v>
      </c>
      <c r="AH84" s="100"/>
      <c r="AI84" s="77"/>
      <c r="AL84" s="57" t="s">
        <v>100</v>
      </c>
      <c r="AN84" s="77"/>
      <c r="AQ84" s="77"/>
    </row>
    <row r="85" spans="1:46" s="59" customFormat="1" ht="34.5">
      <c r="A85" s="118"/>
      <c r="B85" s="87" t="s">
        <v>99</v>
      </c>
      <c r="C85" s="187" t="s">
        <v>98</v>
      </c>
      <c r="D85" s="187"/>
      <c r="E85" s="187"/>
      <c r="F85" s="117" t="s">
        <v>10</v>
      </c>
      <c r="G85" s="116">
        <v>89</v>
      </c>
      <c r="H85" s="103"/>
      <c r="I85" s="116">
        <v>89</v>
      </c>
      <c r="J85" s="115"/>
      <c r="K85" s="103"/>
      <c r="L85" s="114">
        <v>111.42</v>
      </c>
      <c r="M85" s="103"/>
      <c r="N85" s="170">
        <v>4170.42</v>
      </c>
      <c r="AH85" s="100"/>
      <c r="AI85" s="77"/>
      <c r="AL85" s="57" t="s">
        <v>98</v>
      </c>
      <c r="AN85" s="77"/>
      <c r="AQ85" s="77"/>
    </row>
    <row r="86" spans="1:46" s="59" customFormat="1" ht="34.5">
      <c r="A86" s="118"/>
      <c r="B86" s="87" t="s">
        <v>97</v>
      </c>
      <c r="C86" s="187" t="s">
        <v>96</v>
      </c>
      <c r="D86" s="187"/>
      <c r="E86" s="187"/>
      <c r="F86" s="117" t="s">
        <v>10</v>
      </c>
      <c r="G86" s="116">
        <v>41</v>
      </c>
      <c r="H86" s="103"/>
      <c r="I86" s="116">
        <v>41</v>
      </c>
      <c r="J86" s="115"/>
      <c r="K86" s="103"/>
      <c r="L86" s="114">
        <v>51.33</v>
      </c>
      <c r="M86" s="103"/>
      <c r="N86" s="170">
        <v>1921.2</v>
      </c>
      <c r="AH86" s="100"/>
      <c r="AI86" s="77"/>
      <c r="AL86" s="57" t="s">
        <v>96</v>
      </c>
      <c r="AN86" s="77"/>
      <c r="AQ86" s="77"/>
    </row>
    <row r="87" spans="1:46" s="59" customFormat="1" ht="15">
      <c r="A87" s="112"/>
      <c r="B87" s="80"/>
      <c r="C87" s="204" t="s">
        <v>95</v>
      </c>
      <c r="D87" s="204"/>
      <c r="E87" s="204"/>
      <c r="F87" s="111"/>
      <c r="G87" s="109"/>
      <c r="H87" s="109"/>
      <c r="I87" s="109"/>
      <c r="J87" s="110"/>
      <c r="K87" s="109"/>
      <c r="L87" s="108">
        <v>935.73</v>
      </c>
      <c r="M87" s="107"/>
      <c r="N87" s="129">
        <v>11834.86</v>
      </c>
      <c r="AH87" s="100"/>
      <c r="AI87" s="77"/>
      <c r="AN87" s="77" t="s">
        <v>95</v>
      </c>
      <c r="AQ87" s="77"/>
    </row>
    <row r="88" spans="1:46" s="59" customFormat="1" ht="0" hidden="1" customHeight="1">
      <c r="A88" s="105"/>
      <c r="B88" s="75"/>
      <c r="C88" s="75"/>
      <c r="D88" s="75"/>
      <c r="E88" s="75"/>
      <c r="F88" s="104"/>
      <c r="G88" s="104"/>
      <c r="H88" s="104"/>
      <c r="I88" s="104"/>
      <c r="J88" s="76"/>
      <c r="K88" s="104"/>
      <c r="L88" s="76"/>
      <c r="M88" s="103"/>
      <c r="N88" s="76"/>
      <c r="AH88" s="100"/>
      <c r="AI88" s="77"/>
      <c r="AN88" s="77"/>
      <c r="AQ88" s="77"/>
    </row>
    <row r="89" spans="1:46" s="59" customFormat="1" ht="15">
      <c r="A89" s="97"/>
      <c r="B89" s="96"/>
      <c r="C89" s="204" t="s">
        <v>94</v>
      </c>
      <c r="D89" s="204"/>
      <c r="E89" s="204"/>
      <c r="F89" s="204"/>
      <c r="G89" s="204"/>
      <c r="H89" s="204"/>
      <c r="I89" s="204"/>
      <c r="J89" s="204"/>
      <c r="K89" s="204"/>
      <c r="L89" s="102">
        <v>935.73</v>
      </c>
      <c r="M89" s="93"/>
      <c r="N89" s="101">
        <v>11834.86</v>
      </c>
      <c r="AH89" s="100"/>
      <c r="AI89" s="77"/>
      <c r="AN89" s="77"/>
      <c r="AQ89" s="77" t="s">
        <v>94</v>
      </c>
    </row>
    <row r="90" spans="1:46" s="59" customFormat="1" ht="11.25" hidden="1" customHeight="1">
      <c r="B90" s="61"/>
      <c r="C90" s="61"/>
      <c r="D90" s="61"/>
      <c r="E90" s="61"/>
      <c r="F90" s="61"/>
      <c r="G90" s="61"/>
      <c r="H90" s="61"/>
      <c r="I90" s="61"/>
      <c r="J90" s="61"/>
      <c r="K90" s="61"/>
      <c r="L90" s="99"/>
      <c r="M90" s="99"/>
      <c r="N90" s="99"/>
      <c r="R90" s="98"/>
    </row>
    <row r="91" spans="1:46" s="59" customFormat="1" ht="15">
      <c r="A91" s="97"/>
      <c r="B91" s="96"/>
      <c r="C91" s="204" t="s">
        <v>93</v>
      </c>
      <c r="D91" s="204"/>
      <c r="E91" s="204"/>
      <c r="F91" s="204"/>
      <c r="G91" s="204"/>
      <c r="H91" s="204"/>
      <c r="I91" s="204"/>
      <c r="J91" s="204"/>
      <c r="K91" s="204"/>
      <c r="L91" s="94"/>
      <c r="M91" s="93"/>
      <c r="N91" s="92"/>
      <c r="AS91" s="77" t="s">
        <v>93</v>
      </c>
    </row>
    <row r="92" spans="1:46" s="59" customFormat="1" ht="15">
      <c r="A92" s="82"/>
      <c r="B92" s="87"/>
      <c r="C92" s="187" t="s">
        <v>92</v>
      </c>
      <c r="D92" s="187"/>
      <c r="E92" s="187"/>
      <c r="F92" s="187"/>
      <c r="G92" s="187"/>
      <c r="H92" s="187"/>
      <c r="I92" s="187"/>
      <c r="J92" s="187"/>
      <c r="K92" s="187"/>
      <c r="L92" s="89">
        <v>38923.49</v>
      </c>
      <c r="M92" s="84"/>
      <c r="N92" s="88">
        <v>221530.29</v>
      </c>
      <c r="AS92" s="77"/>
      <c r="AT92" s="57" t="s">
        <v>92</v>
      </c>
    </row>
    <row r="93" spans="1:46" s="59" customFormat="1" ht="15">
      <c r="A93" s="82"/>
      <c r="B93" s="87"/>
      <c r="C93" s="187" t="s">
        <v>85</v>
      </c>
      <c r="D93" s="187"/>
      <c r="E93" s="187"/>
      <c r="F93" s="187"/>
      <c r="G93" s="187"/>
      <c r="H93" s="187"/>
      <c r="I93" s="187"/>
      <c r="J93" s="187"/>
      <c r="K93" s="187"/>
      <c r="L93" s="91"/>
      <c r="M93" s="84"/>
      <c r="N93" s="90"/>
      <c r="AS93" s="77"/>
      <c r="AT93" s="57" t="s">
        <v>85</v>
      </c>
    </row>
    <row r="94" spans="1:46" s="59" customFormat="1" ht="15">
      <c r="A94" s="82"/>
      <c r="B94" s="87"/>
      <c r="C94" s="187" t="s">
        <v>91</v>
      </c>
      <c r="D94" s="187"/>
      <c r="E94" s="187"/>
      <c r="F94" s="187"/>
      <c r="G94" s="187"/>
      <c r="H94" s="187"/>
      <c r="I94" s="187"/>
      <c r="J94" s="187"/>
      <c r="K94" s="187"/>
      <c r="L94" s="85">
        <v>582.27</v>
      </c>
      <c r="M94" s="84"/>
      <c r="N94" s="88">
        <v>21794.37</v>
      </c>
      <c r="AS94" s="77"/>
      <c r="AT94" s="57" t="s">
        <v>91</v>
      </c>
    </row>
    <row r="95" spans="1:46" s="59" customFormat="1" ht="15">
      <c r="A95" s="82"/>
      <c r="B95" s="87"/>
      <c r="C95" s="187" t="s">
        <v>90</v>
      </c>
      <c r="D95" s="187"/>
      <c r="E95" s="187"/>
      <c r="F95" s="187"/>
      <c r="G95" s="187"/>
      <c r="H95" s="187"/>
      <c r="I95" s="187"/>
      <c r="J95" s="187"/>
      <c r="K95" s="187"/>
      <c r="L95" s="89">
        <v>1532.15</v>
      </c>
      <c r="M95" s="84"/>
      <c r="N95" s="88">
        <v>10169.200000000001</v>
      </c>
      <c r="AS95" s="77"/>
      <c r="AT95" s="57" t="s">
        <v>90</v>
      </c>
    </row>
    <row r="96" spans="1:46" s="59" customFormat="1" ht="15">
      <c r="A96" s="82"/>
      <c r="B96" s="87"/>
      <c r="C96" s="187" t="s">
        <v>89</v>
      </c>
      <c r="D96" s="187"/>
      <c r="E96" s="187"/>
      <c r="F96" s="187"/>
      <c r="G96" s="187"/>
      <c r="H96" s="187"/>
      <c r="I96" s="187"/>
      <c r="J96" s="187"/>
      <c r="K96" s="187"/>
      <c r="L96" s="85">
        <v>226.59</v>
      </c>
      <c r="M96" s="84"/>
      <c r="N96" s="88">
        <v>8481.26</v>
      </c>
      <c r="AS96" s="77"/>
      <c r="AT96" s="57" t="s">
        <v>89</v>
      </c>
    </row>
    <row r="97" spans="1:47" s="59" customFormat="1" ht="15">
      <c r="A97" s="82"/>
      <c r="B97" s="87"/>
      <c r="C97" s="187" t="s">
        <v>88</v>
      </c>
      <c r="D97" s="187"/>
      <c r="E97" s="187"/>
      <c r="F97" s="187"/>
      <c r="G97" s="187"/>
      <c r="H97" s="187"/>
      <c r="I97" s="187"/>
      <c r="J97" s="187"/>
      <c r="K97" s="187"/>
      <c r="L97" s="89">
        <v>36809.07</v>
      </c>
      <c r="M97" s="84"/>
      <c r="N97" s="88">
        <v>189566.72</v>
      </c>
      <c r="AS97" s="77"/>
      <c r="AT97" s="57" t="s">
        <v>88</v>
      </c>
    </row>
    <row r="98" spans="1:47" s="59" customFormat="1" ht="15">
      <c r="A98" s="82"/>
      <c r="B98" s="87"/>
      <c r="C98" s="187" t="s">
        <v>87</v>
      </c>
      <c r="D98" s="187"/>
      <c r="E98" s="187"/>
      <c r="F98" s="187"/>
      <c r="G98" s="187"/>
      <c r="H98" s="187"/>
      <c r="I98" s="187"/>
      <c r="J98" s="187"/>
      <c r="K98" s="187"/>
      <c r="L98" s="89">
        <v>3404.51</v>
      </c>
      <c r="M98" s="84"/>
      <c r="N98" s="88">
        <v>79833.25</v>
      </c>
      <c r="AS98" s="77"/>
      <c r="AT98" s="57" t="s">
        <v>87</v>
      </c>
    </row>
    <row r="99" spans="1:47" s="59" customFormat="1" ht="15">
      <c r="A99" s="82"/>
      <c r="B99" s="87"/>
      <c r="C99" s="187" t="s">
        <v>85</v>
      </c>
      <c r="D99" s="187"/>
      <c r="E99" s="187"/>
      <c r="F99" s="187"/>
      <c r="G99" s="187"/>
      <c r="H99" s="187"/>
      <c r="I99" s="187"/>
      <c r="J99" s="187"/>
      <c r="K99" s="187"/>
      <c r="L99" s="91"/>
      <c r="M99" s="84"/>
      <c r="N99" s="90"/>
      <c r="AS99" s="77"/>
      <c r="AT99" s="57" t="s">
        <v>85</v>
      </c>
    </row>
    <row r="100" spans="1:47" s="59" customFormat="1" ht="15">
      <c r="A100" s="82"/>
      <c r="B100" s="87"/>
      <c r="C100" s="187" t="s">
        <v>84</v>
      </c>
      <c r="D100" s="187"/>
      <c r="E100" s="187"/>
      <c r="F100" s="187"/>
      <c r="G100" s="187"/>
      <c r="H100" s="187"/>
      <c r="I100" s="187"/>
      <c r="J100" s="187"/>
      <c r="K100" s="187"/>
      <c r="L100" s="85">
        <v>582.27</v>
      </c>
      <c r="M100" s="84"/>
      <c r="N100" s="88">
        <v>21794.37</v>
      </c>
      <c r="AS100" s="77"/>
      <c r="AT100" s="57" t="s">
        <v>84</v>
      </c>
    </row>
    <row r="101" spans="1:47" s="59" customFormat="1" ht="15">
      <c r="A101" s="82"/>
      <c r="B101" s="87"/>
      <c r="C101" s="187" t="s">
        <v>83</v>
      </c>
      <c r="D101" s="187"/>
      <c r="E101" s="187"/>
      <c r="F101" s="187"/>
      <c r="G101" s="187"/>
      <c r="H101" s="187"/>
      <c r="I101" s="187"/>
      <c r="J101" s="187"/>
      <c r="K101" s="187"/>
      <c r="L101" s="89">
        <v>1532.15</v>
      </c>
      <c r="M101" s="84"/>
      <c r="N101" s="88">
        <v>10169.200000000001</v>
      </c>
      <c r="AS101" s="77"/>
      <c r="AT101" s="57" t="s">
        <v>83</v>
      </c>
    </row>
    <row r="102" spans="1:47" s="59" customFormat="1" ht="15">
      <c r="A102" s="82"/>
      <c r="B102" s="87"/>
      <c r="C102" s="187" t="s">
        <v>82</v>
      </c>
      <c r="D102" s="187"/>
      <c r="E102" s="187"/>
      <c r="F102" s="187"/>
      <c r="G102" s="187"/>
      <c r="H102" s="187"/>
      <c r="I102" s="187"/>
      <c r="J102" s="187"/>
      <c r="K102" s="187"/>
      <c r="L102" s="85">
        <v>226.59</v>
      </c>
      <c r="M102" s="84"/>
      <c r="N102" s="88">
        <v>8481.26</v>
      </c>
      <c r="AS102" s="77"/>
      <c r="AT102" s="57" t="s">
        <v>82</v>
      </c>
    </row>
    <row r="103" spans="1:47" s="59" customFormat="1" ht="15">
      <c r="A103" s="82"/>
      <c r="B103" s="87"/>
      <c r="C103" s="187" t="s">
        <v>81</v>
      </c>
      <c r="D103" s="187"/>
      <c r="E103" s="187"/>
      <c r="F103" s="187"/>
      <c r="G103" s="187"/>
      <c r="H103" s="187"/>
      <c r="I103" s="187"/>
      <c r="J103" s="187"/>
      <c r="K103" s="187"/>
      <c r="L103" s="85">
        <v>12.96</v>
      </c>
      <c r="M103" s="84"/>
      <c r="N103" s="83">
        <v>66.739999999999995</v>
      </c>
      <c r="AS103" s="77"/>
      <c r="AT103" s="57" t="s">
        <v>81</v>
      </c>
    </row>
    <row r="104" spans="1:47" s="59" customFormat="1" ht="15">
      <c r="A104" s="82"/>
      <c r="B104" s="87"/>
      <c r="C104" s="187" t="s">
        <v>80</v>
      </c>
      <c r="D104" s="187"/>
      <c r="E104" s="187"/>
      <c r="F104" s="187"/>
      <c r="G104" s="187"/>
      <c r="H104" s="187"/>
      <c r="I104" s="187"/>
      <c r="J104" s="187"/>
      <c r="K104" s="187"/>
      <c r="L104" s="85">
        <v>815.6</v>
      </c>
      <c r="M104" s="84"/>
      <c r="N104" s="88">
        <v>30527.88</v>
      </c>
      <c r="AS104" s="77"/>
      <c r="AT104" s="57" t="s">
        <v>80</v>
      </c>
    </row>
    <row r="105" spans="1:47" s="59" customFormat="1" ht="15">
      <c r="A105" s="82"/>
      <c r="B105" s="87"/>
      <c r="C105" s="187" t="s">
        <v>79</v>
      </c>
      <c r="D105" s="187"/>
      <c r="E105" s="187"/>
      <c r="F105" s="187"/>
      <c r="G105" s="187"/>
      <c r="H105" s="187"/>
      <c r="I105" s="187"/>
      <c r="J105" s="187"/>
      <c r="K105" s="187"/>
      <c r="L105" s="85">
        <v>461.53</v>
      </c>
      <c r="M105" s="84"/>
      <c r="N105" s="88">
        <v>17275.060000000001</v>
      </c>
      <c r="AS105" s="77"/>
      <c r="AT105" s="57" t="s">
        <v>79</v>
      </c>
    </row>
    <row r="106" spans="1:47" s="59" customFormat="1" ht="15">
      <c r="A106" s="82"/>
      <c r="B106" s="87"/>
      <c r="C106" s="187" t="s">
        <v>86</v>
      </c>
      <c r="D106" s="187"/>
      <c r="E106" s="187"/>
      <c r="F106" s="187"/>
      <c r="G106" s="187"/>
      <c r="H106" s="187"/>
      <c r="I106" s="187"/>
      <c r="J106" s="187"/>
      <c r="K106" s="187"/>
      <c r="L106" s="89">
        <v>36796.11</v>
      </c>
      <c r="M106" s="84"/>
      <c r="N106" s="88">
        <v>189499.98</v>
      </c>
      <c r="AS106" s="77"/>
      <c r="AT106" s="57" t="s">
        <v>86</v>
      </c>
    </row>
    <row r="107" spans="1:47" s="59" customFormat="1" ht="15">
      <c r="A107" s="82"/>
      <c r="B107" s="87"/>
      <c r="C107" s="187" t="s">
        <v>85</v>
      </c>
      <c r="D107" s="187"/>
      <c r="E107" s="187"/>
      <c r="F107" s="187"/>
      <c r="G107" s="187"/>
      <c r="H107" s="187"/>
      <c r="I107" s="187"/>
      <c r="J107" s="187"/>
      <c r="K107" s="187"/>
      <c r="L107" s="91"/>
      <c r="M107" s="84"/>
      <c r="N107" s="90"/>
      <c r="AS107" s="77"/>
      <c r="AT107" s="57" t="s">
        <v>85</v>
      </c>
    </row>
    <row r="108" spans="1:47" s="59" customFormat="1" ht="15">
      <c r="A108" s="82"/>
      <c r="B108" s="87"/>
      <c r="C108" s="187" t="s">
        <v>81</v>
      </c>
      <c r="D108" s="187"/>
      <c r="E108" s="187"/>
      <c r="F108" s="187"/>
      <c r="G108" s="187"/>
      <c r="H108" s="187"/>
      <c r="I108" s="187"/>
      <c r="J108" s="187"/>
      <c r="K108" s="187"/>
      <c r="L108" s="89">
        <v>36796.11</v>
      </c>
      <c r="M108" s="84"/>
      <c r="N108" s="88">
        <v>189499.98</v>
      </c>
      <c r="AS108" s="77"/>
      <c r="AT108" s="57" t="s">
        <v>81</v>
      </c>
    </row>
    <row r="109" spans="1:47" s="59" customFormat="1" ht="15">
      <c r="A109" s="82"/>
      <c r="B109" s="87"/>
      <c r="C109" s="187" t="s">
        <v>78</v>
      </c>
      <c r="D109" s="187"/>
      <c r="E109" s="187"/>
      <c r="F109" s="187"/>
      <c r="G109" s="187"/>
      <c r="H109" s="187"/>
      <c r="I109" s="187"/>
      <c r="J109" s="187"/>
      <c r="K109" s="187"/>
      <c r="L109" s="85">
        <v>808.86</v>
      </c>
      <c r="M109" s="84"/>
      <c r="N109" s="88">
        <v>30275.63</v>
      </c>
      <c r="AS109" s="77"/>
      <c r="AT109" s="57" t="s">
        <v>78</v>
      </c>
    </row>
    <row r="110" spans="1:47" s="59" customFormat="1" ht="15">
      <c r="A110" s="82"/>
      <c r="B110" s="87"/>
      <c r="C110" s="187" t="s">
        <v>77</v>
      </c>
      <c r="D110" s="187"/>
      <c r="E110" s="187"/>
      <c r="F110" s="187"/>
      <c r="G110" s="187"/>
      <c r="H110" s="187"/>
      <c r="I110" s="187"/>
      <c r="J110" s="187"/>
      <c r="K110" s="187"/>
      <c r="L110" s="85">
        <v>815.6</v>
      </c>
      <c r="M110" s="84"/>
      <c r="N110" s="88">
        <v>30527.88</v>
      </c>
      <c r="AS110" s="77"/>
      <c r="AT110" s="57" t="s">
        <v>77</v>
      </c>
    </row>
    <row r="111" spans="1:47" s="59" customFormat="1" ht="15">
      <c r="A111" s="82"/>
      <c r="B111" s="87"/>
      <c r="C111" s="187" t="s">
        <v>76</v>
      </c>
      <c r="D111" s="187"/>
      <c r="E111" s="187"/>
      <c r="F111" s="187"/>
      <c r="G111" s="187"/>
      <c r="H111" s="187"/>
      <c r="I111" s="187"/>
      <c r="J111" s="187"/>
      <c r="K111" s="187"/>
      <c r="L111" s="85">
        <v>461.53</v>
      </c>
      <c r="M111" s="84"/>
      <c r="N111" s="88">
        <v>17275.060000000001</v>
      </c>
      <c r="AS111" s="77"/>
      <c r="AT111" s="57" t="s">
        <v>76</v>
      </c>
    </row>
    <row r="112" spans="1:47" s="59" customFormat="1" ht="15">
      <c r="A112" s="82"/>
      <c r="B112" s="81"/>
      <c r="C112" s="212" t="s">
        <v>75</v>
      </c>
      <c r="D112" s="212"/>
      <c r="E112" s="212"/>
      <c r="F112" s="212"/>
      <c r="G112" s="212"/>
      <c r="H112" s="212"/>
      <c r="I112" s="212"/>
      <c r="J112" s="212"/>
      <c r="K112" s="212"/>
      <c r="L112" s="74">
        <v>40200.620000000003</v>
      </c>
      <c r="M112" s="79"/>
      <c r="N112" s="78">
        <v>269333.23</v>
      </c>
      <c r="AS112" s="77"/>
      <c r="AU112" s="77" t="s">
        <v>75</v>
      </c>
    </row>
    <row r="113" spans="1:51" s="59" customFormat="1" ht="13.5" hidden="1" customHeight="1">
      <c r="B113" s="76"/>
      <c r="C113" s="75"/>
      <c r="D113" s="75"/>
      <c r="E113" s="75"/>
      <c r="F113" s="75"/>
      <c r="G113" s="75"/>
      <c r="H113" s="75"/>
      <c r="I113" s="75"/>
      <c r="J113" s="75"/>
      <c r="K113" s="75"/>
      <c r="L113" s="74"/>
      <c r="M113" s="73"/>
      <c r="N113" s="72"/>
    </row>
    <row r="114" spans="1:51" s="59" customFormat="1" ht="26.25" customHeight="1">
      <c r="A114" s="71"/>
      <c r="B114" s="70"/>
      <c r="C114" s="70"/>
      <c r="D114" s="70"/>
      <c r="E114" s="70"/>
      <c r="F114" s="70"/>
      <c r="G114" s="70"/>
      <c r="H114" s="70"/>
      <c r="I114" s="70"/>
      <c r="J114" s="70"/>
      <c r="K114" s="70"/>
      <c r="L114" s="70"/>
      <c r="M114" s="70"/>
      <c r="N114" s="70"/>
    </row>
    <row r="115" spans="1:51" s="62" customFormat="1" ht="15">
      <c r="A115" s="65"/>
      <c r="B115" s="69" t="s">
        <v>74</v>
      </c>
      <c r="C115" s="213"/>
      <c r="D115" s="213"/>
      <c r="E115" s="213"/>
      <c r="F115" s="213"/>
      <c r="G115" s="213"/>
      <c r="H115" s="214"/>
      <c r="I115" s="214"/>
      <c r="J115" s="214"/>
      <c r="K115" s="214"/>
      <c r="L115" s="214"/>
      <c r="M115" s="59"/>
      <c r="N115" s="59"/>
      <c r="O115" s="59"/>
      <c r="P115" s="59"/>
      <c r="Q115" s="59"/>
      <c r="R115" s="59"/>
      <c r="S115" s="59"/>
      <c r="T115" s="59"/>
      <c r="U115" s="59"/>
      <c r="V115" s="63"/>
      <c r="W115" s="63"/>
      <c r="X115" s="63"/>
      <c r="Y115" s="63"/>
      <c r="Z115" s="63"/>
      <c r="AA115" s="63"/>
      <c r="AB115" s="63"/>
      <c r="AC115" s="63"/>
      <c r="AD115" s="63"/>
      <c r="AE115" s="63"/>
      <c r="AF115" s="63"/>
      <c r="AG115" s="63"/>
      <c r="AH115" s="63"/>
      <c r="AI115" s="63"/>
      <c r="AJ115" s="63"/>
      <c r="AK115" s="63"/>
      <c r="AL115" s="63"/>
      <c r="AM115" s="63"/>
      <c r="AN115" s="63"/>
      <c r="AO115" s="63"/>
      <c r="AP115" s="63"/>
      <c r="AQ115" s="63"/>
      <c r="AR115" s="63"/>
      <c r="AS115" s="63"/>
      <c r="AT115" s="63"/>
      <c r="AU115" s="63"/>
      <c r="AV115" s="63" t="s">
        <v>72</v>
      </c>
      <c r="AW115" s="63" t="s">
        <v>72</v>
      </c>
      <c r="AX115" s="63"/>
      <c r="AY115" s="63"/>
    </row>
    <row r="116" spans="1:51" s="66" customFormat="1" ht="16.5" customHeight="1">
      <c r="A116" s="68"/>
      <c r="B116" s="69"/>
      <c r="C116" s="215" t="s">
        <v>71</v>
      </c>
      <c r="D116" s="215"/>
      <c r="E116" s="215"/>
      <c r="F116" s="215"/>
      <c r="G116" s="215"/>
      <c r="H116" s="215"/>
      <c r="I116" s="215"/>
      <c r="J116" s="215"/>
      <c r="K116" s="215"/>
      <c r="L116" s="215"/>
      <c r="V116" s="67"/>
      <c r="W116" s="67"/>
      <c r="X116" s="67"/>
      <c r="Y116" s="67"/>
      <c r="Z116" s="67"/>
      <c r="AA116" s="67"/>
      <c r="AB116" s="67"/>
      <c r="AC116" s="67"/>
      <c r="AD116" s="67"/>
      <c r="AE116" s="67"/>
      <c r="AF116" s="67"/>
      <c r="AG116" s="67"/>
      <c r="AH116" s="67"/>
      <c r="AI116" s="67"/>
      <c r="AJ116" s="67"/>
      <c r="AK116" s="67"/>
      <c r="AL116" s="67"/>
      <c r="AM116" s="67"/>
      <c r="AN116" s="67"/>
      <c r="AO116" s="67"/>
      <c r="AP116" s="67"/>
      <c r="AQ116" s="67"/>
      <c r="AR116" s="67"/>
      <c r="AS116" s="67"/>
      <c r="AT116" s="67"/>
      <c r="AU116" s="67"/>
      <c r="AV116" s="67"/>
      <c r="AW116" s="67"/>
      <c r="AX116" s="67"/>
      <c r="AY116" s="67"/>
    </row>
    <row r="117" spans="1:51" s="62" customFormat="1" ht="15">
      <c r="A117" s="65"/>
      <c r="B117" s="69" t="s">
        <v>73</v>
      </c>
      <c r="C117" s="213"/>
      <c r="D117" s="213"/>
      <c r="E117" s="213"/>
      <c r="F117" s="213"/>
      <c r="G117" s="213"/>
      <c r="H117" s="214"/>
      <c r="I117" s="214"/>
      <c r="J117" s="214"/>
      <c r="K117" s="214"/>
      <c r="L117" s="214"/>
      <c r="M117" s="59"/>
      <c r="N117" s="59"/>
      <c r="O117" s="59"/>
      <c r="P117" s="59"/>
      <c r="Q117" s="59"/>
      <c r="R117" s="59"/>
      <c r="S117" s="59"/>
      <c r="T117" s="59"/>
      <c r="U117" s="59"/>
      <c r="V117" s="63"/>
      <c r="W117" s="63"/>
      <c r="X117" s="63"/>
      <c r="Y117" s="63"/>
      <c r="Z117" s="63"/>
      <c r="AA117" s="63"/>
      <c r="AB117" s="63"/>
      <c r="AC117" s="63"/>
      <c r="AD117" s="63"/>
      <c r="AE117" s="63"/>
      <c r="AF117" s="63"/>
      <c r="AG117" s="63"/>
      <c r="AH117" s="63"/>
      <c r="AI117" s="63"/>
      <c r="AJ117" s="63"/>
      <c r="AK117" s="63"/>
      <c r="AL117" s="63"/>
      <c r="AM117" s="63"/>
      <c r="AN117" s="63"/>
      <c r="AO117" s="63"/>
      <c r="AP117" s="63"/>
      <c r="AQ117" s="63"/>
      <c r="AR117" s="63"/>
      <c r="AS117" s="63"/>
      <c r="AT117" s="63"/>
      <c r="AU117" s="63"/>
      <c r="AV117" s="63"/>
      <c r="AW117" s="63"/>
      <c r="AX117" s="63" t="s">
        <v>72</v>
      </c>
      <c r="AY117" s="63" t="s">
        <v>72</v>
      </c>
    </row>
    <row r="118" spans="1:51" s="66" customFormat="1" ht="16.5" customHeight="1">
      <c r="A118" s="68"/>
      <c r="C118" s="215" t="s">
        <v>71</v>
      </c>
      <c r="D118" s="215"/>
      <c r="E118" s="215"/>
      <c r="F118" s="215"/>
      <c r="G118" s="215"/>
      <c r="H118" s="215"/>
      <c r="I118" s="215"/>
      <c r="J118" s="215"/>
      <c r="K118" s="215"/>
      <c r="L118" s="215"/>
      <c r="V118" s="67"/>
      <c r="W118" s="67"/>
      <c r="X118" s="67"/>
      <c r="Y118" s="67"/>
      <c r="Z118" s="67"/>
      <c r="AA118" s="67"/>
      <c r="AB118" s="67"/>
      <c r="AC118" s="67"/>
      <c r="AD118" s="67"/>
      <c r="AE118" s="67"/>
      <c r="AF118" s="67"/>
      <c r="AG118" s="67"/>
      <c r="AH118" s="67"/>
      <c r="AI118" s="67"/>
      <c r="AJ118" s="67"/>
      <c r="AK118" s="67"/>
      <c r="AL118" s="67"/>
      <c r="AM118" s="67"/>
      <c r="AN118" s="67"/>
      <c r="AO118" s="67"/>
      <c r="AP118" s="67"/>
      <c r="AQ118" s="67"/>
      <c r="AR118" s="67"/>
      <c r="AS118" s="67"/>
      <c r="AT118" s="67"/>
      <c r="AU118" s="67"/>
      <c r="AV118" s="67"/>
      <c r="AW118" s="67"/>
      <c r="AX118" s="67"/>
      <c r="AY118" s="67"/>
    </row>
    <row r="119" spans="1:51" s="62" customFormat="1" ht="19.5" customHeight="1">
      <c r="A119" s="65"/>
      <c r="C119" s="64"/>
      <c r="D119" s="64"/>
      <c r="E119" s="64"/>
      <c r="F119" s="64"/>
      <c r="G119" s="64"/>
      <c r="H119" s="64"/>
      <c r="I119" s="64"/>
      <c r="J119" s="64"/>
      <c r="K119" s="64"/>
      <c r="L119" s="64"/>
      <c r="V119" s="63"/>
      <c r="W119" s="63"/>
      <c r="X119" s="63"/>
      <c r="Y119" s="63"/>
      <c r="Z119" s="63"/>
      <c r="AA119" s="63"/>
      <c r="AB119" s="63"/>
      <c r="AC119" s="63"/>
      <c r="AD119" s="63"/>
      <c r="AE119" s="63"/>
      <c r="AF119" s="63"/>
      <c r="AG119" s="63"/>
      <c r="AH119" s="63"/>
      <c r="AI119" s="63"/>
      <c r="AJ119" s="63"/>
      <c r="AK119" s="63"/>
      <c r="AL119" s="63"/>
      <c r="AM119" s="63"/>
      <c r="AN119" s="63"/>
      <c r="AO119" s="63"/>
      <c r="AP119" s="63"/>
      <c r="AQ119" s="63"/>
      <c r="AR119" s="63"/>
      <c r="AS119" s="63"/>
      <c r="AT119" s="63"/>
      <c r="AU119" s="63"/>
      <c r="AV119" s="63"/>
      <c r="AW119" s="63"/>
      <c r="AX119" s="63"/>
      <c r="AY119" s="63"/>
    </row>
    <row r="120" spans="1:51" s="59" customFormat="1" ht="22.5" customHeight="1">
      <c r="A120" s="205" t="s">
        <v>70</v>
      </c>
      <c r="B120" s="205"/>
      <c r="C120" s="205"/>
      <c r="D120" s="205"/>
      <c r="E120" s="205"/>
      <c r="F120" s="205"/>
      <c r="G120" s="205"/>
      <c r="H120" s="205"/>
      <c r="I120" s="205"/>
      <c r="J120" s="205"/>
      <c r="K120" s="205"/>
      <c r="L120" s="205"/>
      <c r="M120" s="205"/>
      <c r="N120" s="205"/>
      <c r="O120" s="61"/>
      <c r="P120" s="61"/>
    </row>
    <row r="121" spans="1:51" s="59" customFormat="1" ht="12.75" customHeight="1">
      <c r="A121" s="205" t="s">
        <v>69</v>
      </c>
      <c r="B121" s="205"/>
      <c r="C121" s="205"/>
      <c r="D121" s="205"/>
      <c r="E121" s="205"/>
      <c r="F121" s="205"/>
      <c r="G121" s="205"/>
      <c r="H121" s="205"/>
      <c r="I121" s="205"/>
      <c r="J121" s="205"/>
      <c r="K121" s="205"/>
      <c r="L121" s="205"/>
      <c r="M121" s="205"/>
      <c r="N121" s="205"/>
      <c r="O121" s="61"/>
      <c r="P121" s="61"/>
    </row>
    <row r="122" spans="1:51" s="59" customFormat="1" ht="12.75" customHeight="1">
      <c r="A122" s="205" t="s">
        <v>68</v>
      </c>
      <c r="B122" s="205"/>
      <c r="C122" s="205"/>
      <c r="D122" s="205"/>
      <c r="E122" s="205"/>
      <c r="F122" s="205"/>
      <c r="G122" s="205"/>
      <c r="H122" s="205"/>
      <c r="I122" s="205"/>
      <c r="J122" s="205"/>
      <c r="K122" s="205"/>
      <c r="L122" s="205"/>
      <c r="M122" s="205"/>
      <c r="N122" s="205"/>
      <c r="O122" s="61"/>
      <c r="P122" s="61"/>
    </row>
    <row r="123" spans="1:51" s="59" customFormat="1" ht="19.5" customHeight="1"/>
    <row r="124" spans="1:51" s="59" customFormat="1" ht="15">
      <c r="B124" s="60"/>
      <c r="D124" s="60"/>
      <c r="F124" s="60"/>
    </row>
  </sheetData>
  <mergeCells count="114">
    <mergeCell ref="C111:K111"/>
    <mergeCell ref="C112:K112"/>
    <mergeCell ref="C115:G115"/>
    <mergeCell ref="H115:L115"/>
    <mergeCell ref="C116:L116"/>
    <mergeCell ref="A122:N122"/>
    <mergeCell ref="C117:G117"/>
    <mergeCell ref="H117:L117"/>
    <mergeCell ref="C118:L118"/>
    <mergeCell ref="A120:N120"/>
    <mergeCell ref="A121:N121"/>
    <mergeCell ref="C106:K106"/>
    <mergeCell ref="C107:K107"/>
    <mergeCell ref="C108:K108"/>
    <mergeCell ref="C109:K109"/>
    <mergeCell ref="C110:K110"/>
    <mergeCell ref="C101:K101"/>
    <mergeCell ref="C102:K102"/>
    <mergeCell ref="C103:K103"/>
    <mergeCell ref="C104:K104"/>
    <mergeCell ref="C105:K105"/>
    <mergeCell ref="C96:K96"/>
    <mergeCell ref="C97:K97"/>
    <mergeCell ref="C98:K98"/>
    <mergeCell ref="C99:K99"/>
    <mergeCell ref="C100:K100"/>
    <mergeCell ref="C91:K91"/>
    <mergeCell ref="C92:K92"/>
    <mergeCell ref="C93:K93"/>
    <mergeCell ref="C94:K94"/>
    <mergeCell ref="C95:K95"/>
    <mergeCell ref="C85:E85"/>
    <mergeCell ref="C86:E86"/>
    <mergeCell ref="C87:E87"/>
    <mergeCell ref="C89:K89"/>
    <mergeCell ref="C79:N79"/>
    <mergeCell ref="C80:E80"/>
    <mergeCell ref="C81:E81"/>
    <mergeCell ref="C82:E82"/>
    <mergeCell ref="C83:E83"/>
    <mergeCell ref="C76:K76"/>
    <mergeCell ref="A77:N77"/>
    <mergeCell ref="C78:E78"/>
    <mergeCell ref="C68:E68"/>
    <mergeCell ref="C69:E69"/>
    <mergeCell ref="C70:E70"/>
    <mergeCell ref="C71:E71"/>
    <mergeCell ref="C72:N72"/>
    <mergeCell ref="C84:E84"/>
    <mergeCell ref="C66:E66"/>
    <mergeCell ref="C67:E67"/>
    <mergeCell ref="C58:E58"/>
    <mergeCell ref="C59:E59"/>
    <mergeCell ref="C60:E60"/>
    <mergeCell ref="C61:E61"/>
    <mergeCell ref="C62:E62"/>
    <mergeCell ref="C73:N73"/>
    <mergeCell ref="C74:E74"/>
    <mergeCell ref="C57:E57"/>
    <mergeCell ref="C48:E48"/>
    <mergeCell ref="C49:E49"/>
    <mergeCell ref="C50:E50"/>
    <mergeCell ref="C51:E51"/>
    <mergeCell ref="C52:E52"/>
    <mergeCell ref="C63:E63"/>
    <mergeCell ref="C64:E64"/>
    <mergeCell ref="C65:E65"/>
    <mergeCell ref="C53:E53"/>
    <mergeCell ref="C44:E44"/>
    <mergeCell ref="A45:N45"/>
    <mergeCell ref="C46:E46"/>
    <mergeCell ref="C47:N47"/>
    <mergeCell ref="C54:E54"/>
    <mergeCell ref="C55:E55"/>
    <mergeCell ref="C56:E56"/>
    <mergeCell ref="L37:M37"/>
    <mergeCell ref="L38:M38"/>
    <mergeCell ref="L39:M39"/>
    <mergeCell ref="A41:A43"/>
    <mergeCell ref="B41:B43"/>
    <mergeCell ref="A26:N26"/>
    <mergeCell ref="A27:N27"/>
    <mergeCell ref="B29:F29"/>
    <mergeCell ref="B30:F30"/>
    <mergeCell ref="D32:F32"/>
    <mergeCell ref="C41:E43"/>
    <mergeCell ref="F41:F43"/>
    <mergeCell ref="G41:I42"/>
    <mergeCell ref="J41:L42"/>
    <mergeCell ref="M41:M43"/>
    <mergeCell ref="N41:N43"/>
    <mergeCell ref="A23:N23"/>
    <mergeCell ref="A24:N24"/>
    <mergeCell ref="G11:N11"/>
    <mergeCell ref="G12:N12"/>
    <mergeCell ref="A13:F13"/>
    <mergeCell ref="G13:N13"/>
    <mergeCell ref="A14:F14"/>
    <mergeCell ref="G14:N14"/>
    <mergeCell ref="A15:F15"/>
    <mergeCell ref="G15:N15"/>
    <mergeCell ref="A16:F16"/>
    <mergeCell ref="G16:N16"/>
    <mergeCell ref="A17:F17"/>
    <mergeCell ref="G17:N17"/>
    <mergeCell ref="A4:C4"/>
    <mergeCell ref="K4:N4"/>
    <mergeCell ref="A5:D5"/>
    <mergeCell ref="J5:N5"/>
    <mergeCell ref="A6:D6"/>
    <mergeCell ref="J6:N6"/>
    <mergeCell ref="A19:N19"/>
    <mergeCell ref="A20:N20"/>
    <mergeCell ref="A22:N22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5" fitToHeight="0" orientation="landscape" r:id="rId1"/>
  <headerFooter>
    <oddHeader>&amp;LГРАНД-Смета, версия 2023.3</oddHeader>
    <oddFooter>&amp;RСтраница &amp;P</oddFooter>
  </headerFooter>
  <rowBreaks count="1" manualBreakCount="1">
    <brk id="40" max="1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п.2</vt:lpstr>
      <vt:lpstr>02-01-01</vt:lpstr>
      <vt:lpstr>'02-01-01'!Заголовки_для_печати</vt:lpstr>
      <vt:lpstr>п.2!Заголовки_для_печати</vt:lpstr>
      <vt:lpstr>п.2!Область_печати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Александра Викторовна</dc:creator>
  <cp:lastModifiedBy>nte_MorozovDS</cp:lastModifiedBy>
  <cp:lastPrinted>2023-05-31T18:40:16Z</cp:lastPrinted>
  <dcterms:created xsi:type="dcterms:W3CDTF">2019-11-08T07:20:45Z</dcterms:created>
  <dcterms:modified xsi:type="dcterms:W3CDTF">2025-09-10T08:01:56Z</dcterms:modified>
</cp:coreProperties>
</file>